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omments3.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Amber.Tattersall\OneDrive - Cromwell Corporation Limited\Documents\Checked Out\Sustainability Report 2021\"/>
    </mc:Choice>
  </mc:AlternateContent>
  <xr:revisionPtr revIDLastSave="0" documentId="13_ncr:1_{DBC1FACF-915D-490D-924C-30C16C2C054B}" xr6:coauthVersionLast="47" xr6:coauthVersionMax="47" xr10:uidLastSave="{00000000-0000-0000-0000-000000000000}"/>
  <workbookProtection workbookAlgorithmName="SHA-512" workbookHashValue="1NYeSTO+lh/SDUcstGqo44bFbYxmf3u52t4e3DMFKqbgvVelTFHWIKDCQCYcO8SgOwk/FjGF6qXwdBG1kS6m6Q==" workbookSaltValue="0kis8X3QFqf70sBxrRL0Kw==" workbookSpinCount="100000" lockStructure="1"/>
  <bookViews>
    <workbookView xWindow="-120" yWindow="-120" windowWidth="29040" windowHeight="17640" firstSheet="5" activeTab="8" xr2:uid="{A60874BB-4361-419A-A2ED-5284DA200604}"/>
  </bookViews>
  <sheets>
    <sheet name="Pre-Assurance" sheetId="54" state="hidden" r:id="rId1"/>
    <sheet name="Data Owners" sheetId="55" state="hidden" r:id="rId2"/>
    <sheet name="Governance" sheetId="47" state="hidden" r:id="rId3"/>
    <sheet name="GRI Ref" sheetId="65" state="hidden" r:id="rId4"/>
    <sheet name="Stakeholder" sheetId="38" state="hidden" r:id="rId5"/>
    <sheet name="Index" sheetId="86" r:id="rId6"/>
    <sheet name="GRI 2021" sheetId="84" state="hidden" r:id="rId7"/>
    <sheet name="TCFD" sheetId="87" state="hidden" r:id="rId8"/>
    <sheet name="GRI Index" sheetId="90" r:id="rId9"/>
    <sheet name="Employees" sheetId="79" r:id="rId10"/>
    <sheet name="Diversity &amp; Inclusion" sheetId="80" r:id="rId11"/>
    <sheet name="Stakeholder Engagement" sheetId="82" r:id="rId12"/>
    <sheet name="Economic Performance" sheetId="81" r:id="rId13"/>
    <sheet name="AU Building Attributes" sheetId="76" r:id="rId14"/>
    <sheet name="AU Asset Performance" sheetId="75" r:id="rId15"/>
    <sheet name="FY19 emissions data" sheetId="64" state="hidden" r:id="rId16"/>
    <sheet name="EU Building Attributes" sheetId="85" r:id="rId17"/>
    <sheet name="EU Asset Performance" sheetId="89" r:id="rId18"/>
    <sheet name="Materiality" sheetId="88" r:id="rId19"/>
    <sheet name="Explanatory Notes" sheetId="78" r:id="rId20"/>
    <sheet name="FY19 data pack" sheetId="63" state="hidden" r:id="rId21"/>
    <sheet name="ORG" sheetId="20" state="hidden" r:id="rId22"/>
    <sheet name="GOV 3" sheetId="24" state="hidden" r:id="rId23"/>
    <sheet name="STA 1" sheetId="19" state="hidden" r:id="rId24"/>
    <sheet name="PEO 1" sheetId="23" state="hidden" r:id="rId25"/>
    <sheet name="PEO 2" sheetId="18" state="hidden" r:id="rId26"/>
    <sheet name="PEO 4" sheetId="26" state="hidden" r:id="rId27"/>
    <sheet name="PEO 6" sheetId="25" state="hidden" r:id="rId28"/>
    <sheet name="ENV 1" sheetId="22" state="hidden" r:id="rId29"/>
    <sheet name="ENV 2" sheetId="21" state="hidden" r:id="rId30"/>
    <sheet name="Template " sheetId="49" state="hidden" r:id="rId31"/>
  </sheets>
  <definedNames>
    <definedName name="_xlnm._FilterDatabase" localSheetId="19" hidden="1">'Explanatory Notes'!$C$9:$J$9</definedName>
    <definedName name="_xlnm._FilterDatabase" localSheetId="20" hidden="1">'FY19 data pack'!$A$1:$AA$23</definedName>
    <definedName name="_xlnm._FilterDatabase" localSheetId="15" hidden="1">'FY19 emissions data'!$A$6:$AA$6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0" i="75" l="1"/>
  <c r="F30" i="75"/>
  <c r="F23" i="89"/>
  <c r="F32" i="89"/>
  <c r="R23" i="89"/>
  <c r="Q23" i="89"/>
  <c r="P23" i="89"/>
  <c r="O23" i="89"/>
  <c r="L23" i="89"/>
  <c r="K23" i="89"/>
  <c r="J23" i="89"/>
  <c r="H23" i="89"/>
  <c r="G23" i="89"/>
  <c r="U21" i="89"/>
  <c r="U20" i="89"/>
  <c r="U19" i="89"/>
  <c r="T19" i="89"/>
  <c r="U18" i="89"/>
  <c r="U17" i="89"/>
  <c r="U16" i="89"/>
  <c r="U23" i="89" s="1"/>
  <c r="T16" i="89"/>
  <c r="T23" i="89" s="1"/>
  <c r="K38" i="82" l="1"/>
  <c r="J38" i="82"/>
  <c r="I38" i="82"/>
  <c r="H38" i="82"/>
  <c r="L20" i="82"/>
  <c r="K20" i="82"/>
  <c r="J20" i="82"/>
  <c r="J30" i="81"/>
  <c r="I30" i="81"/>
  <c r="H30" i="81"/>
  <c r="G30" i="81"/>
  <c r="F30" i="81"/>
  <c r="J29" i="81"/>
  <c r="I29" i="81"/>
  <c r="H29" i="81"/>
  <c r="G29" i="81"/>
  <c r="F29" i="81"/>
  <c r="J28" i="81"/>
  <c r="J31" i="81" s="1"/>
  <c r="I28" i="81"/>
  <c r="I31" i="81" s="1"/>
  <c r="H28" i="81"/>
  <c r="H31" i="81" s="1"/>
  <c r="G28" i="81"/>
  <c r="G31" i="81" s="1"/>
  <c r="F28" i="81"/>
  <c r="F31" i="81" s="1"/>
  <c r="L133" i="80"/>
  <c r="H133" i="80"/>
  <c r="L132" i="80"/>
  <c r="H132" i="80"/>
  <c r="L131" i="80"/>
  <c r="H131" i="80"/>
  <c r="L130" i="80"/>
  <c r="H130" i="80"/>
  <c r="L129" i="80"/>
  <c r="H129" i="80"/>
  <c r="I28" i="80"/>
  <c r="G28" i="80"/>
  <c r="I20" i="80"/>
  <c r="G20" i="80"/>
  <c r="L105" i="79"/>
  <c r="L104" i="79"/>
  <c r="J104" i="79"/>
  <c r="H104" i="79"/>
  <c r="F104" i="79"/>
  <c r="L103" i="79"/>
  <c r="J103" i="79"/>
  <c r="H103" i="79"/>
  <c r="F103" i="79"/>
  <c r="J79" i="79"/>
  <c r="H79" i="79"/>
  <c r="L79" i="79" s="1"/>
  <c r="F79" i="79"/>
  <c r="L78" i="79"/>
  <c r="L77" i="79"/>
  <c r="L75" i="79"/>
  <c r="L74" i="79"/>
  <c r="L72" i="79"/>
  <c r="L71" i="79"/>
  <c r="J65" i="79"/>
  <c r="H65" i="79"/>
  <c r="L65" i="79" s="1"/>
  <c r="F65" i="79"/>
  <c r="L64" i="79"/>
  <c r="L63" i="79"/>
  <c r="L61" i="79"/>
  <c r="L60" i="79"/>
  <c r="L58" i="79"/>
  <c r="L57" i="79"/>
  <c r="J27" i="79"/>
  <c r="I27" i="79"/>
  <c r="G27" i="79"/>
  <c r="F27" i="79"/>
  <c r="J18" i="79"/>
  <c r="I18" i="79"/>
  <c r="G18" i="79"/>
  <c r="F18" i="79"/>
  <c r="E39" i="75" l="1"/>
  <c r="E30" i="75"/>
  <c r="T52" i="75" l="1"/>
  <c r="S52" i="75"/>
  <c r="R52" i="75"/>
  <c r="P52" i="75"/>
  <c r="O52" i="75"/>
  <c r="N52" i="75"/>
  <c r="M52" i="75"/>
  <c r="L52" i="75"/>
  <c r="K52" i="75"/>
  <c r="J52" i="75"/>
  <c r="I52" i="75"/>
  <c r="H52" i="75"/>
  <c r="G52" i="75"/>
  <c r="F52" i="75"/>
  <c r="T48" i="75"/>
  <c r="S48" i="75"/>
  <c r="R48" i="75"/>
  <c r="P48" i="75"/>
  <c r="O48" i="75"/>
  <c r="N48" i="75"/>
  <c r="M48" i="75"/>
  <c r="L48" i="75"/>
  <c r="K48" i="75"/>
  <c r="J48" i="75"/>
  <c r="I48" i="75"/>
  <c r="H48" i="75"/>
  <c r="G48" i="75"/>
  <c r="F48" i="75"/>
  <c r="T44" i="75"/>
  <c r="S44" i="75"/>
  <c r="R44" i="75"/>
  <c r="P44" i="75"/>
  <c r="O44" i="75"/>
  <c r="N44" i="75"/>
  <c r="M44" i="75"/>
  <c r="L44" i="75"/>
  <c r="K44" i="75"/>
  <c r="J44" i="75"/>
  <c r="I44" i="75"/>
  <c r="H44" i="75"/>
  <c r="G44" i="75"/>
  <c r="F44" i="75"/>
  <c r="T39" i="75"/>
  <c r="S39" i="75"/>
  <c r="R39" i="75"/>
  <c r="P39" i="75"/>
  <c r="O39" i="75"/>
  <c r="N39" i="75"/>
  <c r="M39" i="75"/>
  <c r="L39" i="75"/>
  <c r="K39" i="75"/>
  <c r="J39" i="75"/>
  <c r="I39" i="75"/>
  <c r="H39" i="75"/>
  <c r="G39" i="75"/>
  <c r="F39" i="75"/>
  <c r="T30" i="75"/>
  <c r="S30" i="75"/>
  <c r="R30" i="75"/>
  <c r="P30" i="75"/>
  <c r="O30" i="75"/>
  <c r="N30" i="75"/>
  <c r="M30" i="75"/>
  <c r="L30" i="75"/>
  <c r="K30" i="75"/>
  <c r="J30" i="75"/>
  <c r="I30" i="75"/>
  <c r="H30" i="75"/>
  <c r="G30" i="75"/>
  <c r="E52" i="75" l="1"/>
  <c r="E48" i="75"/>
  <c r="E44" i="75"/>
  <c r="L4" i="65" l="1"/>
  <c r="L5" i="65"/>
  <c r="L6" i="65"/>
  <c r="L7" i="65"/>
  <c r="L8" i="65"/>
  <c r="L9" i="65"/>
  <c r="L10" i="65"/>
  <c r="L11" i="65"/>
  <c r="L12" i="65"/>
  <c r="L13" i="65"/>
  <c r="L14" i="65"/>
  <c r="L15" i="65"/>
  <c r="L16" i="65"/>
  <c r="L17" i="65"/>
  <c r="L18" i="65"/>
  <c r="L19" i="65"/>
  <c r="L20" i="65"/>
  <c r="L21" i="65"/>
  <c r="L22" i="65"/>
  <c r="L23" i="65"/>
  <c r="L24" i="65"/>
  <c r="L25" i="65"/>
  <c r="L26" i="65"/>
  <c r="L27" i="65"/>
  <c r="L28" i="65"/>
  <c r="L29" i="65"/>
  <c r="L30" i="65"/>
  <c r="L31" i="65"/>
  <c r="L32" i="65"/>
  <c r="L33" i="65"/>
  <c r="L34" i="65"/>
  <c r="L35" i="65"/>
  <c r="L36" i="65"/>
  <c r="L37" i="65"/>
  <c r="L38" i="65"/>
  <c r="L39" i="65"/>
  <c r="L40" i="65"/>
  <c r="L41" i="65"/>
  <c r="L42" i="65"/>
  <c r="L43" i="65"/>
  <c r="L44" i="65"/>
  <c r="L45" i="65"/>
  <c r="L46" i="65"/>
  <c r="L47" i="65"/>
  <c r="L48" i="65"/>
  <c r="L49" i="65"/>
  <c r="L50" i="65"/>
  <c r="L51" i="65"/>
  <c r="L52" i="65"/>
  <c r="L53" i="65"/>
  <c r="L54" i="65"/>
  <c r="L55" i="65"/>
  <c r="L3" i="65"/>
  <c r="S55" i="65"/>
  <c r="R55" i="65"/>
  <c r="Q55" i="65"/>
  <c r="P55" i="65"/>
  <c r="O55" i="65"/>
  <c r="N55" i="65"/>
  <c r="M55" i="65"/>
  <c r="S54" i="65"/>
  <c r="R54" i="65"/>
  <c r="Q54" i="65"/>
  <c r="P54" i="65"/>
  <c r="O54" i="65"/>
  <c r="N54" i="65"/>
  <c r="M54" i="65"/>
  <c r="S53" i="65"/>
  <c r="R53" i="65"/>
  <c r="Q53" i="65"/>
  <c r="P53" i="65"/>
  <c r="O53" i="65"/>
  <c r="N53" i="65"/>
  <c r="M53" i="65"/>
  <c r="S52" i="65"/>
  <c r="R52" i="65"/>
  <c r="Q52" i="65"/>
  <c r="P52" i="65"/>
  <c r="O52" i="65"/>
  <c r="N52" i="65"/>
  <c r="M52" i="65"/>
  <c r="S51" i="65"/>
  <c r="R51" i="65"/>
  <c r="Q51" i="65"/>
  <c r="P51" i="65"/>
  <c r="O51" i="65"/>
  <c r="N51" i="65"/>
  <c r="M51" i="65"/>
  <c r="S50" i="65"/>
  <c r="R50" i="65"/>
  <c r="Q50" i="65"/>
  <c r="P50" i="65"/>
  <c r="O50" i="65"/>
  <c r="N50" i="65"/>
  <c r="M50" i="65"/>
  <c r="S49" i="65"/>
  <c r="R49" i="65"/>
  <c r="Q49" i="65"/>
  <c r="P49" i="65"/>
  <c r="O49" i="65"/>
  <c r="N49" i="65"/>
  <c r="M49" i="65"/>
  <c r="S48" i="65"/>
  <c r="R48" i="65"/>
  <c r="Q48" i="65"/>
  <c r="P48" i="65"/>
  <c r="O48" i="65"/>
  <c r="N48" i="65"/>
  <c r="M48" i="65"/>
  <c r="S47" i="65"/>
  <c r="R47" i="65"/>
  <c r="Q47" i="65"/>
  <c r="P47" i="65"/>
  <c r="O47" i="65"/>
  <c r="N47" i="65"/>
  <c r="M47" i="65"/>
  <c r="S46" i="65"/>
  <c r="R46" i="65"/>
  <c r="Q46" i="65"/>
  <c r="P46" i="65"/>
  <c r="O46" i="65"/>
  <c r="N46" i="65"/>
  <c r="M46" i="65"/>
  <c r="S45" i="65"/>
  <c r="R45" i="65"/>
  <c r="Q45" i="65"/>
  <c r="P45" i="65"/>
  <c r="O45" i="65"/>
  <c r="N45" i="65"/>
  <c r="M45" i="65"/>
  <c r="S44" i="65"/>
  <c r="R44" i="65"/>
  <c r="Q44" i="65"/>
  <c r="P44" i="65"/>
  <c r="O44" i="65"/>
  <c r="N44" i="65"/>
  <c r="M44" i="65"/>
  <c r="S43" i="65"/>
  <c r="R43" i="65"/>
  <c r="Q43" i="65"/>
  <c r="P43" i="65"/>
  <c r="O43" i="65"/>
  <c r="N43" i="65"/>
  <c r="M43" i="65"/>
  <c r="S42" i="65"/>
  <c r="R42" i="65"/>
  <c r="Q42" i="65"/>
  <c r="P42" i="65"/>
  <c r="O42" i="65"/>
  <c r="N42" i="65"/>
  <c r="M42" i="65"/>
  <c r="S41" i="65"/>
  <c r="R41" i="65"/>
  <c r="Q41" i="65"/>
  <c r="P41" i="65"/>
  <c r="O41" i="65"/>
  <c r="N41" i="65"/>
  <c r="M41" i="65"/>
  <c r="S40" i="65"/>
  <c r="R40" i="65"/>
  <c r="Q40" i="65"/>
  <c r="P40" i="65"/>
  <c r="O40" i="65"/>
  <c r="N40" i="65"/>
  <c r="M40" i="65"/>
  <c r="S39" i="65"/>
  <c r="R39" i="65"/>
  <c r="Q39" i="65"/>
  <c r="P39" i="65"/>
  <c r="O39" i="65"/>
  <c r="N39" i="65"/>
  <c r="M39" i="65"/>
  <c r="S38" i="65"/>
  <c r="R38" i="65"/>
  <c r="Q38" i="65"/>
  <c r="P38" i="65"/>
  <c r="O38" i="65"/>
  <c r="N38" i="65"/>
  <c r="M38" i="65"/>
  <c r="S37" i="65"/>
  <c r="R37" i="65"/>
  <c r="Q37" i="65"/>
  <c r="P37" i="65"/>
  <c r="O37" i="65"/>
  <c r="N37" i="65"/>
  <c r="M37" i="65"/>
  <c r="S36" i="65"/>
  <c r="R36" i="65"/>
  <c r="Q36" i="65"/>
  <c r="P36" i="65"/>
  <c r="O36" i="65"/>
  <c r="N36" i="65"/>
  <c r="M36" i="65"/>
  <c r="S35" i="65"/>
  <c r="R35" i="65"/>
  <c r="Q35" i="65"/>
  <c r="P35" i="65"/>
  <c r="O35" i="65"/>
  <c r="N35" i="65"/>
  <c r="M35" i="65"/>
  <c r="S34" i="65"/>
  <c r="R34" i="65"/>
  <c r="Q34" i="65"/>
  <c r="P34" i="65"/>
  <c r="O34" i="65"/>
  <c r="N34" i="65"/>
  <c r="M34" i="65"/>
  <c r="S33" i="65"/>
  <c r="R33" i="65"/>
  <c r="Q33" i="65"/>
  <c r="P33" i="65"/>
  <c r="O33" i="65"/>
  <c r="N33" i="65"/>
  <c r="M33" i="65"/>
  <c r="S32" i="65"/>
  <c r="R32" i="65"/>
  <c r="Q32" i="65"/>
  <c r="P32" i="65"/>
  <c r="O32" i="65"/>
  <c r="N32" i="65"/>
  <c r="M32" i="65"/>
  <c r="S31" i="65"/>
  <c r="R31" i="65"/>
  <c r="Q31" i="65"/>
  <c r="P31" i="65"/>
  <c r="O31" i="65"/>
  <c r="N31" i="65"/>
  <c r="M31" i="65"/>
  <c r="S30" i="65"/>
  <c r="R30" i="65"/>
  <c r="Q30" i="65"/>
  <c r="P30" i="65"/>
  <c r="O30" i="65"/>
  <c r="N30" i="65"/>
  <c r="M30" i="65"/>
  <c r="S29" i="65"/>
  <c r="R29" i="65"/>
  <c r="Q29" i="65"/>
  <c r="P29" i="65"/>
  <c r="O29" i="65"/>
  <c r="N29" i="65"/>
  <c r="M29" i="65"/>
  <c r="S28" i="65"/>
  <c r="R28" i="65"/>
  <c r="Q28" i="65"/>
  <c r="P28" i="65"/>
  <c r="O28" i="65"/>
  <c r="N28" i="65"/>
  <c r="M28" i="65"/>
  <c r="S27" i="65"/>
  <c r="R27" i="65"/>
  <c r="Q27" i="65"/>
  <c r="P27" i="65"/>
  <c r="O27" i="65"/>
  <c r="N27" i="65"/>
  <c r="M27" i="65"/>
  <c r="S26" i="65"/>
  <c r="R26" i="65"/>
  <c r="Q26" i="65"/>
  <c r="P26" i="65"/>
  <c r="O26" i="65"/>
  <c r="N26" i="65"/>
  <c r="M26" i="65"/>
  <c r="S25" i="65"/>
  <c r="R25" i="65"/>
  <c r="Q25" i="65"/>
  <c r="P25" i="65"/>
  <c r="O25" i="65"/>
  <c r="N25" i="65"/>
  <c r="M25" i="65"/>
  <c r="S24" i="65"/>
  <c r="R24" i="65"/>
  <c r="Q24" i="65"/>
  <c r="P24" i="65"/>
  <c r="O24" i="65"/>
  <c r="N24" i="65"/>
  <c r="M24" i="65"/>
  <c r="S23" i="65"/>
  <c r="R23" i="65"/>
  <c r="Q23" i="65"/>
  <c r="P23" i="65"/>
  <c r="O23" i="65"/>
  <c r="N23" i="65"/>
  <c r="M23" i="65"/>
  <c r="S22" i="65"/>
  <c r="R22" i="65"/>
  <c r="Q22" i="65"/>
  <c r="P22" i="65"/>
  <c r="O22" i="65"/>
  <c r="N22" i="65"/>
  <c r="M22" i="65"/>
  <c r="S21" i="65"/>
  <c r="R21" i="65"/>
  <c r="Q21" i="65"/>
  <c r="P21" i="65"/>
  <c r="O21" i="65"/>
  <c r="N21" i="65"/>
  <c r="M21" i="65"/>
  <c r="S20" i="65"/>
  <c r="R20" i="65"/>
  <c r="Q20" i="65"/>
  <c r="P20" i="65"/>
  <c r="O20" i="65"/>
  <c r="N20" i="65"/>
  <c r="M20" i="65"/>
  <c r="S19" i="65"/>
  <c r="R19" i="65"/>
  <c r="Q19" i="65"/>
  <c r="P19" i="65"/>
  <c r="O19" i="65"/>
  <c r="N19" i="65"/>
  <c r="M19" i="65"/>
  <c r="S18" i="65"/>
  <c r="R18" i="65"/>
  <c r="Q18" i="65"/>
  <c r="P18" i="65"/>
  <c r="O18" i="65"/>
  <c r="N18" i="65"/>
  <c r="M18" i="65"/>
  <c r="S17" i="65"/>
  <c r="R17" i="65"/>
  <c r="Q17" i="65"/>
  <c r="P17" i="65"/>
  <c r="O17" i="65"/>
  <c r="N17" i="65"/>
  <c r="M17" i="65"/>
  <c r="S16" i="65"/>
  <c r="R16" i="65"/>
  <c r="Q16" i="65"/>
  <c r="P16" i="65"/>
  <c r="O16" i="65"/>
  <c r="N16" i="65"/>
  <c r="M16" i="65"/>
  <c r="S15" i="65"/>
  <c r="R15" i="65"/>
  <c r="Q15" i="65"/>
  <c r="P15" i="65"/>
  <c r="O15" i="65"/>
  <c r="N15" i="65"/>
  <c r="M15" i="65"/>
  <c r="S14" i="65"/>
  <c r="R14" i="65"/>
  <c r="Q14" i="65"/>
  <c r="P14" i="65"/>
  <c r="O14" i="65"/>
  <c r="N14" i="65"/>
  <c r="M14" i="65"/>
  <c r="S13" i="65"/>
  <c r="R13" i="65"/>
  <c r="Q13" i="65"/>
  <c r="P13" i="65"/>
  <c r="O13" i="65"/>
  <c r="N13" i="65"/>
  <c r="M13" i="65"/>
  <c r="S12" i="65"/>
  <c r="R12" i="65"/>
  <c r="Q12" i="65"/>
  <c r="P12" i="65"/>
  <c r="O12" i="65"/>
  <c r="N12" i="65"/>
  <c r="M12" i="65"/>
  <c r="S11" i="65"/>
  <c r="R11" i="65"/>
  <c r="Q11" i="65"/>
  <c r="P11" i="65"/>
  <c r="O11" i="65"/>
  <c r="N11" i="65"/>
  <c r="M11" i="65"/>
  <c r="S10" i="65"/>
  <c r="R10" i="65"/>
  <c r="Q10" i="65"/>
  <c r="P10" i="65"/>
  <c r="O10" i="65"/>
  <c r="N10" i="65"/>
  <c r="M10" i="65"/>
  <c r="S9" i="65"/>
  <c r="R9" i="65"/>
  <c r="Q9" i="65"/>
  <c r="P9" i="65"/>
  <c r="O9" i="65"/>
  <c r="N9" i="65"/>
  <c r="M9" i="65"/>
  <c r="S8" i="65"/>
  <c r="R8" i="65"/>
  <c r="Q8" i="65"/>
  <c r="P8" i="65"/>
  <c r="O8" i="65"/>
  <c r="N8" i="65"/>
  <c r="M8" i="65"/>
  <c r="S7" i="65"/>
  <c r="R7" i="65"/>
  <c r="Q7" i="65"/>
  <c r="P7" i="65"/>
  <c r="O7" i="65"/>
  <c r="N7" i="65"/>
  <c r="M7" i="65"/>
  <c r="S6" i="65"/>
  <c r="R6" i="65"/>
  <c r="Q6" i="65"/>
  <c r="P6" i="65"/>
  <c r="O6" i="65"/>
  <c r="N6" i="65"/>
  <c r="M6" i="65"/>
  <c r="S5" i="65"/>
  <c r="R5" i="65"/>
  <c r="Q5" i="65"/>
  <c r="P5" i="65"/>
  <c r="O5" i="65"/>
  <c r="N5" i="65"/>
  <c r="S4" i="65"/>
  <c r="R4" i="65"/>
  <c r="Q4" i="65"/>
  <c r="P4" i="65"/>
  <c r="O4" i="65"/>
  <c r="N4" i="65"/>
  <c r="M4" i="65"/>
  <c r="S3" i="65"/>
  <c r="R3" i="65"/>
  <c r="Q3" i="65"/>
  <c r="P3" i="65"/>
  <c r="O3" i="65"/>
  <c r="N3" i="65"/>
  <c r="M3" i="65"/>
  <c r="M5" i="65"/>
  <c r="Z41" i="63" l="1"/>
  <c r="Y41" i="63"/>
  <c r="Y42" i="63" l="1"/>
  <c r="Z42" i="63"/>
  <c r="Z55" i="64"/>
  <c r="AA47" i="64"/>
  <c r="AA11" i="64" l="1"/>
  <c r="X11" i="64" s="1"/>
  <c r="AA17" i="64"/>
  <c r="X17" i="64" s="1"/>
  <c r="AA16" i="64"/>
  <c r="X16" i="64" s="1"/>
  <c r="AA27" i="64"/>
  <c r="X27" i="64" s="1"/>
  <c r="J2" i="63" l="1"/>
  <c r="J3" i="63"/>
  <c r="J4" i="63"/>
  <c r="J5" i="63"/>
  <c r="Q5" i="63"/>
  <c r="J6" i="63"/>
  <c r="J7" i="63"/>
  <c r="J8" i="63"/>
  <c r="Q8" i="63"/>
  <c r="J9" i="63"/>
  <c r="Q9" i="63"/>
  <c r="J10" i="63"/>
  <c r="J11" i="63"/>
  <c r="J12" i="63"/>
  <c r="J13" i="63"/>
  <c r="J14" i="63"/>
  <c r="J15" i="63"/>
  <c r="J16" i="63"/>
  <c r="J17" i="63"/>
  <c r="Q17" i="63"/>
  <c r="J18" i="63"/>
  <c r="J19" i="63"/>
  <c r="J20" i="63"/>
  <c r="J21" i="63"/>
  <c r="J22" i="63"/>
  <c r="J23" i="63"/>
  <c r="L25" i="79"/>
  <c r="L17" i="79"/>
  <c r="L26" i="79"/>
  <c r="L27" i="79"/>
  <c r="L15" i="79"/>
  <c r="L16" i="79"/>
  <c r="L18" i="79"/>
  <c r="L24" i="7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Lloyd Johnstone</author>
  </authors>
  <commentList>
    <comment ref="I70" authorId="0" shapeId="0" xr:uid="{102961C6-E3CE-446C-BBA0-961F87715F6B}">
      <text>
        <r>
          <rPr>
            <b/>
            <sz val="9"/>
            <color indexed="81"/>
            <rFont val="Tahoma"/>
            <charset val="1"/>
          </rPr>
          <t>Lloyd Johnstone:</t>
        </r>
        <r>
          <rPr>
            <sz val="9"/>
            <color indexed="81"/>
            <rFont val="Tahoma"/>
            <charset val="1"/>
          </rPr>
          <t xml:space="preserve">
Is this total nummber of critical concerns disclosed anywhere?</t>
        </r>
      </text>
    </comment>
    <comment ref="I218" authorId="0" shapeId="0" xr:uid="{C88295BA-65CC-432C-9DBE-117DE5D538B5}">
      <text>
        <r>
          <rPr>
            <b/>
            <sz val="9"/>
            <color indexed="81"/>
            <rFont val="Tahoma"/>
            <charset val="1"/>
          </rPr>
          <t>Lloyd Johnstone:</t>
        </r>
        <r>
          <rPr>
            <sz val="9"/>
            <color indexed="81"/>
            <rFont val="Tahoma"/>
            <charset val="1"/>
          </rPr>
          <t xml:space="preserve">
something to consider with progress towars Health &amp; Safety ISO?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Lloyd Johnstone</author>
  </authors>
  <commentList>
    <comment ref="Y7" authorId="0" shapeId="0" xr:uid="{C66DA399-431A-42A7-A42A-B1EFE203A450}">
      <text>
        <r>
          <rPr>
            <b/>
            <sz val="9"/>
            <color rgb="FF000000"/>
            <rFont val="Tahoma"/>
            <family val="2"/>
          </rPr>
          <t>Lloyd Johnstone:</t>
        </r>
        <r>
          <rPr>
            <sz val="9"/>
            <color rgb="FF000000"/>
            <rFont val="Tahoma"/>
            <family val="2"/>
          </rPr>
          <t xml:space="preserve">
Non-op 
Data only includes 01/07/18-30/12/18</t>
        </r>
      </text>
    </comment>
    <comment ref="Y8" authorId="0" shapeId="0" xr:uid="{295D9BAE-E9A7-40DC-B707-7E3581102F68}">
      <text>
        <r>
          <rPr>
            <b/>
            <sz val="9"/>
            <color rgb="FF000000"/>
            <rFont val="Tahoma"/>
            <family val="2"/>
          </rPr>
          <t>Lloyd Johnstone:</t>
        </r>
        <r>
          <rPr>
            <sz val="9"/>
            <color rgb="FF000000"/>
            <rFont val="Tahoma"/>
            <family val="2"/>
          </rPr>
          <t xml:space="preserve">
TT consumption from meter as at 01 Jan 2019</t>
        </r>
      </text>
    </comment>
    <comment ref="Y9" authorId="0" shapeId="0" xr:uid="{4300B0B4-2E43-41BF-916B-C33DCAA587CC}">
      <text>
        <r>
          <rPr>
            <b/>
            <sz val="9"/>
            <color rgb="FF000000"/>
            <rFont val="Tahoma"/>
            <family val="2"/>
          </rPr>
          <t>Lloyd Johnstone:</t>
        </r>
        <r>
          <rPr>
            <sz val="9"/>
            <color rgb="FF000000"/>
            <rFont val="Tahoma"/>
            <family val="2"/>
          </rPr>
          <t xml:space="preserve">
TT</t>
        </r>
      </text>
    </comment>
    <comment ref="Y10" authorId="0" shapeId="0" xr:uid="{BB2458D2-9C89-4F4F-93A8-933C52CD9D21}">
      <text>
        <r>
          <rPr>
            <b/>
            <sz val="9"/>
            <color rgb="FF000000"/>
            <rFont val="Tahoma"/>
            <family val="2"/>
          </rPr>
          <t>Lloyd Johnstone:</t>
        </r>
        <r>
          <rPr>
            <sz val="9"/>
            <color rgb="FF000000"/>
            <rFont val="Tahoma"/>
            <family val="2"/>
          </rPr>
          <t xml:space="preserve">
TT</t>
        </r>
      </text>
    </comment>
    <comment ref="Y11" authorId="0" shapeId="0" xr:uid="{BECE298D-2D5E-4B01-BEEE-0DD6B2202159}">
      <text>
        <r>
          <rPr>
            <b/>
            <sz val="9"/>
            <color rgb="FF000000"/>
            <rFont val="Tahoma"/>
            <family val="2"/>
          </rPr>
          <t>Lloyd Johnstone:</t>
        </r>
        <r>
          <rPr>
            <sz val="9"/>
            <color rgb="FF000000"/>
            <rFont val="Tahoma"/>
            <family val="2"/>
          </rPr>
          <t xml:space="preserve">
WB only</t>
        </r>
      </text>
    </comment>
    <comment ref="Y12" authorId="0" shapeId="0" xr:uid="{59B92B89-31A5-4D7C-9BD9-03C556A1DE27}">
      <text>
        <r>
          <rPr>
            <b/>
            <sz val="9"/>
            <color rgb="FF000000"/>
            <rFont val="Tahoma"/>
            <family val="2"/>
          </rPr>
          <t>Lloyd Johnstone:</t>
        </r>
        <r>
          <rPr>
            <sz val="9"/>
            <color rgb="FF000000"/>
            <rFont val="Tahoma"/>
            <family val="2"/>
          </rPr>
          <t xml:space="preserve">
Non-op</t>
        </r>
      </text>
    </comment>
    <comment ref="Y13" authorId="0" shapeId="0" xr:uid="{22A7AA2B-24D3-4C72-8CC6-0C3736F269D4}">
      <text>
        <r>
          <rPr>
            <b/>
            <sz val="9"/>
            <color rgb="FF000000"/>
            <rFont val="Tahoma"/>
            <family val="2"/>
          </rPr>
          <t>Lloyd Johnstone:</t>
        </r>
        <r>
          <rPr>
            <sz val="9"/>
            <color rgb="FF000000"/>
            <rFont val="Tahoma"/>
            <family val="2"/>
          </rPr>
          <t xml:space="preserve">
Tenant</t>
        </r>
      </text>
    </comment>
    <comment ref="Y14" authorId="0" shapeId="0" xr:uid="{CD98FC44-99E1-4AA5-AA80-F3F1189AF1D8}">
      <text>
        <r>
          <rPr>
            <b/>
            <sz val="9"/>
            <color rgb="FF000000"/>
            <rFont val="Tahoma"/>
            <family val="2"/>
          </rPr>
          <t>Lloyd Johnstone:</t>
        </r>
        <r>
          <rPr>
            <sz val="9"/>
            <color rgb="FF000000"/>
            <rFont val="Tahoma"/>
            <family val="2"/>
          </rPr>
          <t xml:space="preserve">
TT</t>
        </r>
      </text>
    </comment>
    <comment ref="A15" authorId="0" shapeId="0" xr:uid="{8EF0B2AD-9943-459B-ACDF-E96B26FC782B}">
      <text>
        <r>
          <rPr>
            <b/>
            <sz val="9"/>
            <color rgb="FF000000"/>
            <rFont val="Tahoma"/>
            <family val="2"/>
          </rPr>
          <t>Lloyd Johnstone:</t>
        </r>
        <r>
          <rPr>
            <sz val="9"/>
            <color rgb="FF000000"/>
            <rFont val="Tahoma"/>
            <family val="2"/>
          </rPr>
          <t xml:space="preserve">
Qantas</t>
        </r>
      </text>
    </comment>
    <comment ref="K15" authorId="0" shapeId="0" xr:uid="{22E49085-37BB-486E-975B-96A50E69FD3B}">
      <text>
        <r>
          <rPr>
            <b/>
            <sz val="9"/>
            <color rgb="FF000000"/>
            <rFont val="Tahoma"/>
            <family val="2"/>
          </rPr>
          <t>Lloyd Johnstone:</t>
        </r>
        <r>
          <rPr>
            <sz val="9"/>
            <color rgb="FF000000"/>
            <rFont val="Tahoma"/>
            <family val="2"/>
          </rPr>
          <t xml:space="preserve">
Scope 3</t>
        </r>
      </text>
    </comment>
    <comment ref="Y15" authorId="0" shapeId="0" xr:uid="{48913C01-058A-4700-A4EE-32A3E80F3F47}">
      <text>
        <r>
          <rPr>
            <b/>
            <sz val="9"/>
            <color rgb="FF000000"/>
            <rFont val="Tahoma"/>
            <family val="2"/>
          </rPr>
          <t>Lloyd Johnstone:</t>
        </r>
        <r>
          <rPr>
            <sz val="9"/>
            <color rgb="FF000000"/>
            <rFont val="Tahoma"/>
            <family val="2"/>
          </rPr>
          <t xml:space="preserve">
Non-op</t>
        </r>
      </text>
    </comment>
    <comment ref="AA15" authorId="0" shapeId="0" xr:uid="{1E7B324D-0982-45D2-B431-4E6DB3A81997}">
      <text>
        <r>
          <rPr>
            <b/>
            <sz val="9"/>
            <color rgb="FF000000"/>
            <rFont val="Tahoma"/>
            <family val="2"/>
          </rPr>
          <t>Lloyd Johnstone:</t>
        </r>
        <r>
          <rPr>
            <sz val="9"/>
            <color rgb="FF000000"/>
            <rFont val="Tahoma"/>
            <family val="2"/>
          </rPr>
          <t xml:space="preserve">
Scope 3 includes WB + gas</t>
        </r>
      </text>
    </comment>
    <comment ref="Y16" authorId="0" shapeId="0" xr:uid="{36267935-ADD8-4514-A6D0-A104B2A67DE9}">
      <text>
        <r>
          <rPr>
            <b/>
            <sz val="9"/>
            <color rgb="FF000000"/>
            <rFont val="Tahoma"/>
            <family val="2"/>
          </rPr>
          <t>Lloyd Johnstone:</t>
        </r>
        <r>
          <rPr>
            <sz val="9"/>
            <color rgb="FF000000"/>
            <rFont val="Tahoma"/>
            <family val="2"/>
          </rPr>
          <t xml:space="preserve">
WB only</t>
        </r>
      </text>
    </comment>
    <comment ref="Y17" authorId="0" shapeId="0" xr:uid="{87E22EDA-32E1-4F6A-BB35-3FC4285E054C}">
      <text>
        <r>
          <rPr>
            <b/>
            <sz val="9"/>
            <color rgb="FF000000"/>
            <rFont val="Tahoma"/>
            <family val="2"/>
          </rPr>
          <t>Lloyd Johnstone:</t>
        </r>
        <r>
          <rPr>
            <sz val="9"/>
            <color rgb="FF000000"/>
            <rFont val="Tahoma"/>
            <family val="2"/>
          </rPr>
          <t xml:space="preserve">
WB only</t>
        </r>
      </text>
    </comment>
    <comment ref="A19" authorId="0" shapeId="0" xr:uid="{96E93491-3A25-43EB-A032-DC98238E4199}">
      <text>
        <r>
          <rPr>
            <b/>
            <sz val="9"/>
            <color rgb="FF000000"/>
            <rFont val="Tahoma"/>
            <family val="2"/>
          </rPr>
          <t>Lloyd Johnstone:</t>
        </r>
        <r>
          <rPr>
            <sz val="9"/>
            <color rgb="FF000000"/>
            <rFont val="Tahoma"/>
            <family val="2"/>
          </rPr>
          <t xml:space="preserve">
NEW</t>
        </r>
      </text>
    </comment>
    <comment ref="Y19" authorId="0" shapeId="0" xr:uid="{B3307FEC-B3BB-4491-B50A-417ADAC9F9AE}">
      <text>
        <r>
          <rPr>
            <b/>
            <sz val="9"/>
            <color rgb="FF000000"/>
            <rFont val="Tahoma"/>
            <family val="2"/>
          </rPr>
          <t>Lloyd Johnstone:</t>
        </r>
        <r>
          <rPr>
            <sz val="9"/>
            <color rgb="FF000000"/>
            <rFont val="Tahoma"/>
            <family val="2"/>
          </rPr>
          <t xml:space="preserve">
TT consumption recorded via meter from dec 2018
</t>
        </r>
      </text>
    </comment>
    <comment ref="Y21" authorId="0" shapeId="0" xr:uid="{310DF89A-3BBF-4EA0-9936-62FA289FC786}">
      <text>
        <r>
          <rPr>
            <b/>
            <sz val="9"/>
            <color rgb="FF000000"/>
            <rFont val="Tahoma"/>
            <family val="2"/>
          </rPr>
          <t>Lloyd Johnstone:</t>
        </r>
        <r>
          <rPr>
            <sz val="9"/>
            <color rgb="FF000000"/>
            <rFont val="Tahoma"/>
            <family val="2"/>
          </rPr>
          <t xml:space="preserve">
TT</t>
        </r>
      </text>
    </comment>
    <comment ref="Y22" authorId="0" shapeId="0" xr:uid="{E87D9154-09B3-444B-89F9-77EA817956A4}">
      <text>
        <r>
          <rPr>
            <b/>
            <sz val="9"/>
            <color rgb="FF000000"/>
            <rFont val="Tahoma"/>
            <family val="2"/>
          </rPr>
          <t>Lloyd Johnstone:</t>
        </r>
        <r>
          <rPr>
            <sz val="9"/>
            <color rgb="FF000000"/>
            <rFont val="Tahoma"/>
            <family val="2"/>
          </rPr>
          <t xml:space="preserve">
Non-op</t>
        </r>
      </text>
    </comment>
    <comment ref="Y23" authorId="0" shapeId="0" xr:uid="{DEC15CA9-DE74-44E0-83A7-37F30E5FA02F}">
      <text>
        <r>
          <rPr>
            <b/>
            <sz val="9"/>
            <color rgb="FF000000"/>
            <rFont val="Tahoma"/>
            <family val="2"/>
          </rPr>
          <t>Lloyd Johnstone:</t>
        </r>
        <r>
          <rPr>
            <sz val="9"/>
            <color rgb="FF000000"/>
            <rFont val="Tahoma"/>
            <family val="2"/>
          </rPr>
          <t xml:space="preserve">
Non-op</t>
        </r>
      </text>
    </comment>
    <comment ref="Y24" authorId="0" shapeId="0" xr:uid="{9A13C2F5-558E-4D98-B259-A310C2C664BC}">
      <text>
        <r>
          <rPr>
            <b/>
            <sz val="9"/>
            <color rgb="FF000000"/>
            <rFont val="Tahoma"/>
            <family val="2"/>
          </rPr>
          <t>Lloyd Johnstone:</t>
        </r>
        <r>
          <rPr>
            <sz val="9"/>
            <color rgb="FF000000"/>
            <rFont val="Tahoma"/>
            <family val="2"/>
          </rPr>
          <t xml:space="preserve">
TT</t>
        </r>
      </text>
    </comment>
    <comment ref="Y25" authorId="0" shapeId="0" xr:uid="{5052FA0D-0213-4AC0-93DD-32A59B5B5B06}">
      <text>
        <r>
          <rPr>
            <b/>
            <sz val="9"/>
            <color rgb="FF000000"/>
            <rFont val="Tahoma"/>
            <family val="2"/>
          </rPr>
          <t>Lloyd Johnstone:</t>
        </r>
        <r>
          <rPr>
            <sz val="9"/>
            <color rgb="FF000000"/>
            <rFont val="Tahoma"/>
            <family val="2"/>
          </rPr>
          <t xml:space="preserve">
TT</t>
        </r>
      </text>
    </comment>
    <comment ref="Y26" authorId="0" shapeId="0" xr:uid="{109CB102-BDD7-4D97-95C0-AF4D866FD229}">
      <text>
        <r>
          <rPr>
            <b/>
            <sz val="9"/>
            <color rgb="FF000000"/>
            <rFont val="Tahoma"/>
            <family val="2"/>
          </rPr>
          <t>Lloyd Johnstone:</t>
        </r>
        <r>
          <rPr>
            <sz val="9"/>
            <color rgb="FF000000"/>
            <rFont val="Tahoma"/>
            <family val="2"/>
          </rPr>
          <t xml:space="preserve">
TT</t>
        </r>
      </text>
    </comment>
    <comment ref="Y27" authorId="0" shapeId="0" xr:uid="{FCD137CB-FE60-4A8E-935C-246ABDD3406E}">
      <text>
        <r>
          <rPr>
            <b/>
            <sz val="9"/>
            <color rgb="FF000000"/>
            <rFont val="Tahoma"/>
            <family val="2"/>
          </rPr>
          <t>Lloyd Johnstone:</t>
        </r>
        <r>
          <rPr>
            <sz val="9"/>
            <color rgb="FF000000"/>
            <rFont val="Tahoma"/>
            <family val="2"/>
          </rPr>
          <t xml:space="preserve">
WB only</t>
        </r>
      </text>
    </comment>
    <comment ref="Y28" authorId="0" shapeId="0" xr:uid="{612978C7-8B32-42D2-92D1-DCC6494761E0}">
      <text>
        <r>
          <rPr>
            <b/>
            <sz val="9"/>
            <color rgb="FF000000"/>
            <rFont val="Tahoma"/>
            <family val="2"/>
          </rPr>
          <t>Lloyd Johnstone:</t>
        </r>
        <r>
          <rPr>
            <sz val="9"/>
            <color rgb="FF000000"/>
            <rFont val="Tahoma"/>
            <family val="2"/>
          </rPr>
          <t xml:space="preserve">
TT</t>
        </r>
      </text>
    </comment>
    <comment ref="Y29" authorId="0" shapeId="0" xr:uid="{9938DDC8-5595-42E9-A29F-6DE74773EAC4}">
      <text>
        <r>
          <rPr>
            <b/>
            <sz val="9"/>
            <color rgb="FF000000"/>
            <rFont val="Tahoma"/>
            <family val="2"/>
          </rPr>
          <t>Lloyd Johnstone:</t>
        </r>
        <r>
          <rPr>
            <sz val="9"/>
            <color rgb="FF000000"/>
            <rFont val="Tahoma"/>
            <family val="2"/>
          </rPr>
          <t xml:space="preserve">
TT</t>
        </r>
      </text>
    </comment>
    <comment ref="Y30" authorId="0" shapeId="0" xr:uid="{771D90F8-F998-4EEB-8577-049954E44B7C}">
      <text>
        <r>
          <rPr>
            <b/>
            <sz val="9"/>
            <color rgb="FF000000"/>
            <rFont val="Tahoma"/>
            <family val="2"/>
          </rPr>
          <t>Lloyd Johnstone:</t>
        </r>
        <r>
          <rPr>
            <sz val="9"/>
            <color rgb="FF000000"/>
            <rFont val="Tahoma"/>
            <family val="2"/>
          </rPr>
          <t xml:space="preserve">
TT</t>
        </r>
      </text>
    </comment>
    <comment ref="Y31" authorId="0" shapeId="0" xr:uid="{BEF4D151-0E37-4C4A-A883-3D8DFD079D2D}">
      <text>
        <r>
          <rPr>
            <b/>
            <sz val="9"/>
            <color rgb="FF000000"/>
            <rFont val="Tahoma"/>
            <family val="2"/>
          </rPr>
          <t>Lloyd Johnstone:</t>
        </r>
        <r>
          <rPr>
            <sz val="9"/>
            <color rgb="FF000000"/>
            <rFont val="Tahoma"/>
            <family val="2"/>
          </rPr>
          <t xml:space="preserve">
Non-op</t>
        </r>
      </text>
    </comment>
    <comment ref="Y32" authorId="0" shapeId="0" xr:uid="{CE1D4556-D345-4A56-9DAB-D6289FEB3AE5}">
      <text>
        <r>
          <rPr>
            <b/>
            <sz val="9"/>
            <color rgb="FF000000"/>
            <rFont val="Tahoma"/>
            <family val="2"/>
          </rPr>
          <t>Lloyd Johnstone:</t>
        </r>
        <r>
          <rPr>
            <sz val="9"/>
            <color rgb="FF000000"/>
            <rFont val="Tahoma"/>
            <family val="2"/>
          </rPr>
          <t xml:space="preserve">
TT</t>
        </r>
      </text>
    </comment>
    <comment ref="Y33" authorId="0" shapeId="0" xr:uid="{79E19F9B-5CA4-493C-A80F-0467A28BD1D4}">
      <text>
        <r>
          <rPr>
            <b/>
            <sz val="9"/>
            <color rgb="FF000000"/>
            <rFont val="Tahoma"/>
            <family val="2"/>
          </rPr>
          <t>Lloyd Johnstone:</t>
        </r>
        <r>
          <rPr>
            <sz val="9"/>
            <color rgb="FF000000"/>
            <rFont val="Tahoma"/>
            <family val="2"/>
          </rPr>
          <t xml:space="preserve">
Non-op</t>
        </r>
      </text>
    </comment>
    <comment ref="A34" authorId="0" shapeId="0" xr:uid="{26266FA4-4A6E-4F50-A4D2-58E5CB9495DE}">
      <text>
        <r>
          <rPr>
            <b/>
            <sz val="9"/>
            <color rgb="FF000000"/>
            <rFont val="Tahoma"/>
            <family val="2"/>
          </rPr>
          <t>Lloyd Johnstone:</t>
        </r>
        <r>
          <rPr>
            <sz val="9"/>
            <color rgb="FF000000"/>
            <rFont val="Tahoma"/>
            <family val="2"/>
          </rPr>
          <t xml:space="preserve">
NEW</t>
        </r>
      </text>
    </comment>
    <comment ref="Y34" authorId="0" shapeId="0" xr:uid="{EA652A24-C365-489D-8F57-43439EE2E994}">
      <text>
        <r>
          <rPr>
            <b/>
            <sz val="9"/>
            <color rgb="FF000000"/>
            <rFont val="Tahoma"/>
            <family val="2"/>
          </rPr>
          <t>Lloyd Johnstone:</t>
        </r>
        <r>
          <rPr>
            <sz val="9"/>
            <color rgb="FF000000"/>
            <rFont val="Tahoma"/>
            <family val="2"/>
          </rPr>
          <t xml:space="preserve">
Non-op</t>
        </r>
      </text>
    </comment>
    <comment ref="Y35" authorId="0" shapeId="0" xr:uid="{4C27C97B-FACA-4B37-A656-4F718E01FAB4}">
      <text>
        <r>
          <rPr>
            <b/>
            <sz val="9"/>
            <color rgb="FF000000"/>
            <rFont val="Tahoma"/>
            <family val="2"/>
          </rPr>
          <t>Lloyd Johnstone:</t>
        </r>
        <r>
          <rPr>
            <sz val="9"/>
            <color rgb="FF000000"/>
            <rFont val="Tahoma"/>
            <family val="2"/>
          </rPr>
          <t xml:space="preserve">
TT</t>
        </r>
      </text>
    </comment>
    <comment ref="Y36" authorId="0" shapeId="0" xr:uid="{82B6390D-7C36-4AB4-A055-C31096AB19C3}">
      <text>
        <r>
          <rPr>
            <b/>
            <sz val="9"/>
            <color rgb="FF000000"/>
            <rFont val="Tahoma"/>
            <family val="2"/>
          </rPr>
          <t>Lloyd Johnstone:</t>
        </r>
        <r>
          <rPr>
            <sz val="9"/>
            <color rgb="FF000000"/>
            <rFont val="Tahoma"/>
            <family val="2"/>
          </rPr>
          <t xml:space="preserve">
TT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Lloyd Johnstone</author>
  </authors>
  <commentList>
    <comment ref="R5" authorId="0" shapeId="0" xr:uid="{3A828FC8-1CD1-463F-AA5D-669CBE451F19}">
      <text>
        <r>
          <rPr>
            <b/>
            <sz val="9"/>
            <color indexed="81"/>
            <rFont val="Tahoma"/>
            <family val="2"/>
          </rPr>
          <t>Lloyd Johnstone:</t>
        </r>
        <r>
          <rPr>
            <sz val="9"/>
            <color indexed="81"/>
            <rFont val="Tahoma"/>
            <family val="2"/>
          </rPr>
          <t xml:space="preserve">
Assumption 50% of WB</t>
        </r>
      </text>
    </comment>
    <comment ref="R8" authorId="0" shapeId="0" xr:uid="{25B75E28-2D45-4235-8A15-2781059D08F7}">
      <text>
        <r>
          <rPr>
            <b/>
            <sz val="9"/>
            <color indexed="81"/>
            <rFont val="Tahoma"/>
            <family val="2"/>
          </rPr>
          <t>Lloyd Johnstone:</t>
        </r>
        <r>
          <rPr>
            <sz val="9"/>
            <color indexed="81"/>
            <rFont val="Tahoma"/>
            <family val="2"/>
          </rPr>
          <t xml:space="preserve">
Assumption 50% of WB</t>
        </r>
      </text>
    </comment>
    <comment ref="R9" authorId="0" shapeId="0" xr:uid="{DAD3BF31-F8A7-4AE0-A893-693E852916AF}">
      <text>
        <r>
          <rPr>
            <b/>
            <sz val="9"/>
            <color indexed="81"/>
            <rFont val="Tahoma"/>
            <family val="2"/>
          </rPr>
          <t>Lloyd Johnstone:</t>
        </r>
        <r>
          <rPr>
            <sz val="9"/>
            <color indexed="81"/>
            <rFont val="Tahoma"/>
            <family val="2"/>
          </rPr>
          <t xml:space="preserve">
Assumption 50% of WB</t>
        </r>
      </text>
    </comment>
    <comment ref="R17" authorId="0" shapeId="0" xr:uid="{27D7287C-88CA-438F-882B-BB167BDCDB59}">
      <text>
        <r>
          <rPr>
            <b/>
            <sz val="9"/>
            <color indexed="81"/>
            <rFont val="Tahoma"/>
            <family val="2"/>
          </rPr>
          <t>Lloyd Johnstone:</t>
        </r>
        <r>
          <rPr>
            <sz val="9"/>
            <color indexed="81"/>
            <rFont val="Tahoma"/>
            <family val="2"/>
          </rPr>
          <t xml:space="preserve">
Assumption 50% of WB</t>
        </r>
      </text>
    </comment>
  </commentList>
</comments>
</file>

<file path=xl/sharedStrings.xml><?xml version="1.0" encoding="utf-8"?>
<sst xmlns="http://schemas.openxmlformats.org/spreadsheetml/2006/main" count="3002" uniqueCount="1129">
  <si>
    <t>Non-compliance with laws and regulations in the social and economic area</t>
  </si>
  <si>
    <t>419-1</t>
  </si>
  <si>
    <t>418-1</t>
  </si>
  <si>
    <t>417-3</t>
  </si>
  <si>
    <t>417-2</t>
  </si>
  <si>
    <t>417-1</t>
  </si>
  <si>
    <t>Incidents of non-compliance concerning the health and safety impacts of products and services</t>
  </si>
  <si>
    <t>416-2</t>
  </si>
  <si>
    <t>Assessment of the health and safety impacts of product and service categories</t>
  </si>
  <si>
    <t>416-1</t>
  </si>
  <si>
    <t>415-1</t>
  </si>
  <si>
    <t xml:space="preserve"> </t>
  </si>
  <si>
    <t>Operations with local community engagement, impact assessments, and development programs</t>
  </si>
  <si>
    <t>412-3</t>
  </si>
  <si>
    <t>Employee training on human rights policies or procedures</t>
  </si>
  <si>
    <t>412-2</t>
  </si>
  <si>
    <t>Operations that have been subject to human rights reviews or impact assessments</t>
  </si>
  <si>
    <t>412-1</t>
  </si>
  <si>
    <t>Security personnel trained in human rights policies or procedures</t>
  </si>
  <si>
    <t>410-1</t>
  </si>
  <si>
    <t>Operations and suppliers at significant risk for incidents of forced or compulsory labor</t>
  </si>
  <si>
    <t>409-1</t>
  </si>
  <si>
    <t>Operations and suppliers at significant risk for incidents of child labor</t>
  </si>
  <si>
    <t>408-1</t>
  </si>
  <si>
    <t>Operations and suppliers in which the right to freedom of association and collective bargaining may be at risk</t>
  </si>
  <si>
    <t>407-1</t>
  </si>
  <si>
    <t>Incidents of discrimination and corrective actions taken</t>
  </si>
  <si>
    <t>406-1</t>
  </si>
  <si>
    <t>Ratio of basic salary and remuneration of women to men</t>
  </si>
  <si>
    <t>405-2</t>
  </si>
  <si>
    <t>404-3</t>
  </si>
  <si>
    <t>404-2</t>
  </si>
  <si>
    <t>Average hours of training per year per employee</t>
  </si>
  <si>
    <t>404-1</t>
  </si>
  <si>
    <t>Work-related ill health</t>
  </si>
  <si>
    <t>403-10</t>
  </si>
  <si>
    <t>Work-related injuries</t>
  </si>
  <si>
    <t>403-9</t>
  </si>
  <si>
    <t>403-8</t>
  </si>
  <si>
    <t>403-7</t>
  </si>
  <si>
    <t>403-6</t>
  </si>
  <si>
    <t>403-5</t>
  </si>
  <si>
    <t>403-4</t>
  </si>
  <si>
    <t>403-3</t>
  </si>
  <si>
    <t>403-2</t>
  </si>
  <si>
    <t>403-1</t>
  </si>
  <si>
    <t>Minimum notice periods regarding operational changes</t>
  </si>
  <si>
    <t>Parental leave</t>
  </si>
  <si>
    <t>401-3</t>
  </si>
  <si>
    <t>Benefits provided to full-time employees that are not provided to temporary or part-time employees</t>
  </si>
  <si>
    <t>401-2</t>
  </si>
  <si>
    <t>New employee hires and employee turnover</t>
  </si>
  <si>
    <t>401-1</t>
  </si>
  <si>
    <t>307-1</t>
  </si>
  <si>
    <t>Significant spills</t>
  </si>
  <si>
    <t>306-3</t>
  </si>
  <si>
    <t>Waste by type and disposal method</t>
  </si>
  <si>
    <t>306-2</t>
  </si>
  <si>
    <t>Nitrogen oxides (NOX), sulfur oxides (SOX), and other significant air emissions</t>
  </si>
  <si>
    <t>305-7</t>
  </si>
  <si>
    <t>Emissions of ozone-depleting substances (ODS)</t>
  </si>
  <si>
    <t>305-6</t>
  </si>
  <si>
    <t>Reduction of GHG emissions</t>
  </si>
  <si>
    <t>305-5</t>
  </si>
  <si>
    <t>GHG emissions intensity</t>
  </si>
  <si>
    <t>305-4</t>
  </si>
  <si>
    <t>Other indirect (Scope 3) GHG emissions</t>
  </si>
  <si>
    <t>305-3</t>
  </si>
  <si>
    <t>Energy indirect (Scope 2) GHG emissions</t>
  </si>
  <si>
    <t>305-2</t>
  </si>
  <si>
    <t>Direct (Scope 1) GHG emissions</t>
  </si>
  <si>
    <t>305-1</t>
  </si>
  <si>
    <t>304-4</t>
  </si>
  <si>
    <t>Significant impacts of activities, products, and services on biodiversity</t>
  </si>
  <si>
    <t>304-2</t>
  </si>
  <si>
    <t>Water consumption</t>
  </si>
  <si>
    <t>303-5</t>
  </si>
  <si>
    <t>Water withdrawal</t>
  </si>
  <si>
    <t>303-3</t>
  </si>
  <si>
    <t>Interactions with water as a shared resource</t>
  </si>
  <si>
    <t>303-1</t>
  </si>
  <si>
    <t>Reduction of energy consumption</t>
  </si>
  <si>
    <t>302-4</t>
  </si>
  <si>
    <t>Energy intensity</t>
  </si>
  <si>
    <t>302-3</t>
  </si>
  <si>
    <t>Energy consumption outside of the organization</t>
  </si>
  <si>
    <t>302-2</t>
  </si>
  <si>
    <t>Energy consumption within the organization</t>
  </si>
  <si>
    <t>302-1</t>
  </si>
  <si>
    <t>206-1</t>
  </si>
  <si>
    <t>205-3</t>
  </si>
  <si>
    <t>205-2</t>
  </si>
  <si>
    <t>205-1</t>
  </si>
  <si>
    <t>203-2</t>
  </si>
  <si>
    <t>201-2</t>
  </si>
  <si>
    <t>Core</t>
  </si>
  <si>
    <t>102-56</t>
  </si>
  <si>
    <t>102-54</t>
  </si>
  <si>
    <t>102-53</t>
  </si>
  <si>
    <t>102-52</t>
  </si>
  <si>
    <t>102-51</t>
  </si>
  <si>
    <t>102-50</t>
  </si>
  <si>
    <t>102-46</t>
  </si>
  <si>
    <t>102-43</t>
  </si>
  <si>
    <t>102-42</t>
  </si>
  <si>
    <t>Collective bargaining agreements</t>
  </si>
  <si>
    <t>102-40</t>
  </si>
  <si>
    <t>102-32</t>
  </si>
  <si>
    <t>102-31</t>
  </si>
  <si>
    <t>102-20</t>
  </si>
  <si>
    <t>102-19</t>
  </si>
  <si>
    <t>102-18</t>
  </si>
  <si>
    <t>102-16</t>
  </si>
  <si>
    <t>102-15</t>
  </si>
  <si>
    <t>102-14</t>
  </si>
  <si>
    <t>102-13</t>
  </si>
  <si>
    <t>102-12</t>
  </si>
  <si>
    <t>102-11</t>
  </si>
  <si>
    <t>102-10</t>
  </si>
  <si>
    <t>102-9</t>
  </si>
  <si>
    <t>102-7</t>
  </si>
  <si>
    <t>102-4</t>
  </si>
  <si>
    <t>102-1</t>
  </si>
  <si>
    <t>Disclosure</t>
  </si>
  <si>
    <t>Economic Performance</t>
  </si>
  <si>
    <t>Human Rights</t>
  </si>
  <si>
    <t>Trust and transparency</t>
  </si>
  <si>
    <t>Trust and Transparency</t>
  </si>
  <si>
    <t>Keeping our people and communities safe</t>
  </si>
  <si>
    <t>Australia</t>
  </si>
  <si>
    <t xml:space="preserve">GRI 404-1 </t>
  </si>
  <si>
    <t>Female</t>
  </si>
  <si>
    <t>Male</t>
  </si>
  <si>
    <t xml:space="preserve">Total </t>
  </si>
  <si>
    <t>Age &lt;30</t>
  </si>
  <si>
    <t>Age 30-50</t>
  </si>
  <si>
    <t>Age &gt;50</t>
  </si>
  <si>
    <t>Total</t>
  </si>
  <si>
    <t>[PEO 2] Creating the Leaders of Tomorrow</t>
  </si>
  <si>
    <t xml:space="preserve">[STA 1] Stakeholder Engagement </t>
  </si>
  <si>
    <t xml:space="preserve">GRI 102-41 </t>
  </si>
  <si>
    <t xml:space="preserve">Europe </t>
  </si>
  <si>
    <t>Percentage of total employees covered by collective bargaining agreements (%)</t>
  </si>
  <si>
    <t>GRI 102-8</t>
  </si>
  <si>
    <t>Organisational Composition</t>
  </si>
  <si>
    <t>Information on Employees and other workers</t>
  </si>
  <si>
    <t>[ENV 2] Climate Change - Transitioning to a Zero-Carbon Future</t>
  </si>
  <si>
    <t>[ENV 1] Resourceful Buildings and Operations</t>
  </si>
  <si>
    <t>ENERGY</t>
  </si>
  <si>
    <t>WATER</t>
  </si>
  <si>
    <t>BIODIVERSITY</t>
  </si>
  <si>
    <t>IUCN Red List species and national conservation list species with habitats in areas affected by operations</t>
  </si>
  <si>
    <t xml:space="preserve">WASTE </t>
  </si>
  <si>
    <t>[PEO 1] Attract and Retain the Right People</t>
  </si>
  <si>
    <t>[GOV 3] Human Rights</t>
  </si>
  <si>
    <t>Significant investment agreements and contracts that include human rights clauses or that underwent human rights screening</t>
  </si>
  <si>
    <t>[PEO 4] Keeping Our People and Communities Safe</t>
  </si>
  <si>
    <t>[PEO 6] Create and Embrace a Diverse and Inclusive Workforce</t>
  </si>
  <si>
    <t>GRI 413-1</t>
  </si>
  <si>
    <t>Incidents of non-compliance concerning marketing communications</t>
  </si>
  <si>
    <t>GRI 417-3</t>
  </si>
  <si>
    <t>GRI 402-1</t>
  </si>
  <si>
    <t>Resourceful Buildings and Operations</t>
  </si>
  <si>
    <t>Stakeholder Engagement</t>
  </si>
  <si>
    <t>BACK: Contents</t>
  </si>
  <si>
    <t>2020 Sustainability Report</t>
  </si>
  <si>
    <t>Material Topic</t>
  </si>
  <si>
    <t>Type of Data</t>
  </si>
  <si>
    <t>GRI</t>
  </si>
  <si>
    <t>Not disclosed</t>
  </si>
  <si>
    <t>n/a</t>
  </si>
  <si>
    <t>Other</t>
  </si>
  <si>
    <t>Governance Data</t>
  </si>
  <si>
    <t>GRI 416-2</t>
  </si>
  <si>
    <t>Topic Data</t>
  </si>
  <si>
    <t>Water</t>
  </si>
  <si>
    <t>Selected</t>
  </si>
  <si>
    <t>Climate change – transitioning to a zero-carbon future and direct impacts</t>
  </si>
  <si>
    <t>Rapidly evolving marketplace</t>
  </si>
  <si>
    <t>Improving health and wellbeing</t>
  </si>
  <si>
    <t>Diversity and Inclusion</t>
  </si>
  <si>
    <t>Attracting and retaining the right people</t>
  </si>
  <si>
    <t>Pre-Assurance</t>
  </si>
  <si>
    <t>Total Scope 1, 2 and 3 location-based GHG emissions (t CO2-e)</t>
  </si>
  <si>
    <t>Not applicable - compliance disclosures are governed by ASX</t>
  </si>
  <si>
    <t>Not applicable - materiality process is facilitated by EY</t>
  </si>
  <si>
    <t>Not applicable - assured under Financial Report</t>
  </si>
  <si>
    <t>Absentee Rate</t>
  </si>
  <si>
    <t>For future consideration -Tenant engagement metrics and targets, Investment trends and retail investor engagement metrics and targets</t>
  </si>
  <si>
    <t>Total net energy consumed (electricity, natural gas, diesel, solar) (GJ)</t>
  </si>
  <si>
    <t xml:space="preserve">Total water consumed (kL) </t>
  </si>
  <si>
    <t>Total waste (tonnes)</t>
  </si>
  <si>
    <t>Material topic &amp; LINK</t>
  </si>
  <si>
    <t>Turnover (voluntary, involuntary and ‘regrettable’)</t>
  </si>
  <si>
    <t>Location</t>
  </si>
  <si>
    <t>Data Pack &amp; Report</t>
  </si>
  <si>
    <t>No</t>
  </si>
  <si>
    <t>Lost time injury frequency rate – employees</t>
  </si>
  <si>
    <t>GRI 206-1</t>
  </si>
  <si>
    <t>Legal actions for anti-competitive behaviour, anti-trust or monopoly practices</t>
  </si>
  <si>
    <t>GRI 205-3</t>
  </si>
  <si>
    <t>Incidences of corruption</t>
  </si>
  <si>
    <t>Incidents of non-compliance concerning product and service information labelling</t>
  </si>
  <si>
    <t>GRI 417-1</t>
  </si>
  <si>
    <t>Monetary fines or non-monetary sanctions incurred for non-compliance with environmental laws and regulations</t>
  </si>
  <si>
    <t>GRI 307-1</t>
  </si>
  <si>
    <t>Incidents of non-compliance concerning health and safety impacts of products and services</t>
  </si>
  <si>
    <t>Substantiated complaints concerning breaches of customer provacy and losses of customer data</t>
  </si>
  <si>
    <t>GRI 418-1</t>
  </si>
  <si>
    <t>GRI 419-1</t>
  </si>
  <si>
    <t>Gender diversity 
     a. % of female employees 
     b. % females in senior management
     c. % of female non-executive directors</t>
  </si>
  <si>
    <t>Ready</t>
  </si>
  <si>
    <t>Data not finalised</t>
  </si>
  <si>
    <t xml:space="preserve">a. Data Pack - Employees, GRI 102-8, c
b. Data Pack - Diversity &amp; Inclusion, CSA 3.2.1
c. Already disclosed in FY20 Financial Report </t>
  </si>
  <si>
    <t>Report - people pillar
Data Pack - Diversity &amp; Inclusion, CSA 3.5.3</t>
  </si>
  <si>
    <t>Report - people pillar
Data Pack - Employees, Absenteeism</t>
  </si>
  <si>
    <t>Report - people pillar
Data Pack - Safety, Lost time injury frequency rate (LTIFR)</t>
  </si>
  <si>
    <t>Contact</t>
  </si>
  <si>
    <t>Lloyd Johnstone
&lt;Lloyd.Johnstone@cromwell.com.au&gt;</t>
  </si>
  <si>
    <t>Data Owner</t>
  </si>
  <si>
    <t>Calculator</t>
  </si>
  <si>
    <t xml:space="preserve">Maria Frey 
&lt;Maria.Frey@cromwell.com.au&gt;
</t>
  </si>
  <si>
    <t>Ashleigh Thomsen 
&lt;ashleigh.thomsen@cromwell.com.au&gt;</t>
  </si>
  <si>
    <t>Turnover 
    a. voluntary
    b. involuntary 
    c. regrettable</t>
  </si>
  <si>
    <t xml:space="preserve">Calculator
    a. voluntary
    b. involuntary </t>
  </si>
  <si>
    <t>Calculator
    c. regrettable</t>
  </si>
  <si>
    <t>`</t>
  </si>
  <si>
    <t>Involvement</t>
  </si>
  <si>
    <t>Direct Investment</t>
  </si>
  <si>
    <t>Funds Under Management</t>
  </si>
  <si>
    <t>DPT</t>
  </si>
  <si>
    <t>Control</t>
  </si>
  <si>
    <t>BSN</t>
  </si>
  <si>
    <t>Office</t>
  </si>
  <si>
    <t>CEN</t>
  </si>
  <si>
    <t>COL</t>
  </si>
  <si>
    <t>CSW</t>
  </si>
  <si>
    <t>FPQ</t>
  </si>
  <si>
    <t>GSB</t>
  </si>
  <si>
    <t>KSS</t>
  </si>
  <si>
    <t>KSW</t>
  </si>
  <si>
    <t>MRY</t>
  </si>
  <si>
    <t>NTH</t>
  </si>
  <si>
    <t>RPS</t>
  </si>
  <si>
    <t>SSP</t>
  </si>
  <si>
    <t>SWG</t>
  </si>
  <si>
    <t>VAC</t>
  </si>
  <si>
    <t>WSF</t>
  </si>
  <si>
    <t>ALB</t>
  </si>
  <si>
    <t>CSM</t>
  </si>
  <si>
    <t>TGA</t>
  </si>
  <si>
    <t>VIG</t>
  </si>
  <si>
    <t>WSA</t>
  </si>
  <si>
    <t>Healthcare</t>
  </si>
  <si>
    <t>ASC</t>
  </si>
  <si>
    <t>BRN</t>
  </si>
  <si>
    <t>BSI</t>
  </si>
  <si>
    <t>EFP</t>
  </si>
  <si>
    <t>FST</t>
  </si>
  <si>
    <t>OSM</t>
  </si>
  <si>
    <t>RSD</t>
  </si>
  <si>
    <t>WSS</t>
  </si>
  <si>
    <t>CDD</t>
  </si>
  <si>
    <t>Warehouse</t>
  </si>
  <si>
    <t>MNP</t>
  </si>
  <si>
    <t>MPA</t>
  </si>
  <si>
    <t>Australian Property Assets</t>
  </si>
  <si>
    <t>Asset 
Code</t>
  </si>
  <si>
    <t>Green Star</t>
  </si>
  <si>
    <t>Whole Building</t>
  </si>
  <si>
    <t>Whole building</t>
  </si>
  <si>
    <t>Base building</t>
  </si>
  <si>
    <t>Energy 
Rating</t>
  </si>
  <si>
    <t>Energy Rating Type</t>
  </si>
  <si>
    <t>State</t>
  </si>
  <si>
    <t>NSW</t>
  </si>
  <si>
    <t>ACT</t>
  </si>
  <si>
    <t>VIC</t>
  </si>
  <si>
    <t>QLD</t>
  </si>
  <si>
    <t>SA</t>
  </si>
  <si>
    <t>Not rateable</t>
  </si>
  <si>
    <t>01/07/18-30/06/19</t>
  </si>
  <si>
    <t>yes</t>
  </si>
  <si>
    <t>other</t>
  </si>
  <si>
    <t>Direct Property Fund</t>
  </si>
  <si>
    <t xml:space="preserve">433 Boundary Street, Spring Hill </t>
  </si>
  <si>
    <t>6 Star</t>
  </si>
  <si>
    <t>Base Building</t>
  </si>
  <si>
    <t>office</t>
  </si>
  <si>
    <t>Core +</t>
  </si>
  <si>
    <t>Diversified Property Trust</t>
  </si>
  <si>
    <t xml:space="preserve">540 Wickham Street, Fortitude Valley </t>
  </si>
  <si>
    <t xml:space="preserve">475 Victoria Avenue, Chatswood </t>
  </si>
  <si>
    <t>5 Star</t>
  </si>
  <si>
    <t xml:space="preserve">Soward Way, Greenway </t>
  </si>
  <si>
    <t xml:space="preserve">2-6 Station Street, Penrith </t>
  </si>
  <si>
    <t>Property Trust 12</t>
  </si>
  <si>
    <t xml:space="preserve">19 George Street, Dandenong </t>
  </si>
  <si>
    <t>Whole Building*</t>
  </si>
  <si>
    <t xml:space="preserve">2-24 Rawson Place, Sydney </t>
  </si>
  <si>
    <t>Value add</t>
  </si>
  <si>
    <t xml:space="preserve">243 Northbourne Avenue, Lyneham </t>
  </si>
  <si>
    <t>Northpoint Trust</t>
  </si>
  <si>
    <t xml:space="preserve">100 Miller Street, Northpoint </t>
  </si>
  <si>
    <t>MSN</t>
  </si>
  <si>
    <t xml:space="preserve">200 Mary Street, Brisbane </t>
  </si>
  <si>
    <t xml:space="preserve">13 Keltie Street, Woden </t>
  </si>
  <si>
    <t>not recorded</t>
  </si>
  <si>
    <t xml:space="preserve">207 Kent Street, Sydney </t>
  </si>
  <si>
    <t xml:space="preserve">420 Flinders Street, Townsville </t>
  </si>
  <si>
    <t xml:space="preserve">49 Furzer Street, Philip </t>
  </si>
  <si>
    <t>FSP</t>
  </si>
  <si>
    <t xml:space="preserve">11 Farrer Place, Queanbeyan </t>
  </si>
  <si>
    <t xml:space="preserve">84 Crown Street, Wollongong </t>
  </si>
  <si>
    <t xml:space="preserve">700 Collins Street, Docklands </t>
  </si>
  <si>
    <t xml:space="preserve">19 National Circuit, Barton </t>
  </si>
  <si>
    <t xml:space="preserve">117 Bull Street, Newcastle </t>
  </si>
  <si>
    <t>Ipswich City Heart Trust</t>
  </si>
  <si>
    <t xml:space="preserve">117 Brisbane Street, Ipswich </t>
  </si>
  <si>
    <t>Riverpark Trust</t>
  </si>
  <si>
    <t xml:space="preserve">26 Reddacliff Street, Newstead </t>
  </si>
  <si>
    <t xml:space="preserve">64 Allara Street, Canberra </t>
  </si>
  <si>
    <t>Green Star Certification</t>
  </si>
  <si>
    <r>
      <t xml:space="preserve">Diverted 
</t>
    </r>
    <r>
      <rPr>
        <i/>
        <sz val="10"/>
        <rFont val="Calibri"/>
        <family val="2"/>
      </rPr>
      <t>kilograms</t>
    </r>
  </si>
  <si>
    <r>
      <t xml:space="preserve">Landfill 
</t>
    </r>
    <r>
      <rPr>
        <i/>
        <sz val="10"/>
        <rFont val="Calibri"/>
        <family val="2"/>
      </rPr>
      <t>kilograms</t>
    </r>
  </si>
  <si>
    <r>
      <t xml:space="preserve">Green power purchased
</t>
    </r>
    <r>
      <rPr>
        <i/>
        <sz val="10"/>
        <rFont val="Calibri"/>
        <family val="2"/>
      </rPr>
      <t>%</t>
    </r>
  </si>
  <si>
    <t>NABERS Water</t>
  </si>
  <si>
    <t>NABERS Energy</t>
  </si>
  <si>
    <t>Nabers Rating Type</t>
  </si>
  <si>
    <r>
      <rPr>
        <b/>
        <sz val="10"/>
        <rFont val="Calibri"/>
        <family val="2"/>
      </rPr>
      <t>Water</t>
    </r>
    <r>
      <rPr>
        <i/>
        <sz val="10"/>
        <rFont val="Calibri"/>
        <family val="2"/>
      </rPr>
      <t xml:space="preserve"> 
kL</t>
    </r>
  </si>
  <si>
    <r>
      <rPr>
        <b/>
        <sz val="10"/>
        <rFont val="Calibri"/>
        <family val="2"/>
      </rPr>
      <t>Gas</t>
    </r>
    <r>
      <rPr>
        <i/>
        <sz val="10"/>
        <rFont val="Calibri"/>
        <family val="2"/>
      </rPr>
      <t xml:space="preserve"> 
kWh</t>
    </r>
  </si>
  <si>
    <r>
      <t xml:space="preserve">Electricity -Base Building
</t>
    </r>
    <r>
      <rPr>
        <i/>
        <sz val="10"/>
        <rFont val="Calibri"/>
        <family val="2"/>
      </rPr>
      <t>kWh</t>
    </r>
  </si>
  <si>
    <r>
      <t xml:space="preserve">Electricity -Whole Building
</t>
    </r>
    <r>
      <rPr>
        <sz val="10"/>
        <rFont val="Calibri"/>
        <family val="2"/>
      </rPr>
      <t>kWh</t>
    </r>
  </si>
  <si>
    <r>
      <t xml:space="preserve">Scope 3
</t>
    </r>
    <r>
      <rPr>
        <i/>
        <sz val="10"/>
        <rFont val="Calibri"/>
        <family val="2"/>
      </rPr>
      <t>tons CO2e / pa</t>
    </r>
  </si>
  <si>
    <r>
      <t xml:space="preserve">Scope 1 &amp; 2 energy </t>
    </r>
    <r>
      <rPr>
        <sz val="10"/>
        <rFont val="Calibri"/>
        <family val="2"/>
      </rPr>
      <t>(includes fugitive emissions)</t>
    </r>
    <r>
      <rPr>
        <b/>
        <sz val="10"/>
        <rFont val="Calibri"/>
        <family val="2"/>
      </rPr>
      <t xml:space="preserve">
</t>
    </r>
    <r>
      <rPr>
        <i/>
        <sz val="10"/>
        <rFont val="Calibri"/>
        <family val="2"/>
      </rPr>
      <t>tons CO2e / pa</t>
    </r>
  </si>
  <si>
    <r>
      <t xml:space="preserve">Fugitive from refrigeration
</t>
    </r>
    <r>
      <rPr>
        <i/>
        <sz val="10"/>
        <rFont val="Calibri"/>
        <family val="2"/>
      </rPr>
      <t>tons CO2e / pa</t>
    </r>
  </si>
  <si>
    <t>Operational
Control</t>
  </si>
  <si>
    <r>
      <t xml:space="preserve">Net floor area 
</t>
    </r>
    <r>
      <rPr>
        <i/>
        <sz val="10"/>
        <rFont val="Calibri"/>
        <family val="2"/>
      </rPr>
      <t>NLA</t>
    </r>
  </si>
  <si>
    <t>2020 Report Categories</t>
  </si>
  <si>
    <t>Code</t>
  </si>
  <si>
    <t>Cromwell captures data for Scope 1 reporting on the operational control boundary which includes emissions derived from natural gas, diesel and fugitive emissions from refrigerant. Consumption data is recorded in Envizi and associated emissions are calculated using Australian National Greenhouse Accounts Factors.</t>
  </si>
  <si>
    <t>Asset Level Data CY19</t>
  </si>
  <si>
    <t>INPUT</t>
  </si>
  <si>
    <t>Scope 1</t>
  </si>
  <si>
    <t>Scope 2</t>
  </si>
  <si>
    <t>Scope 3</t>
  </si>
  <si>
    <t>kWh</t>
  </si>
  <si>
    <t>MJ</t>
  </si>
  <si>
    <t>CO2-e</t>
  </si>
  <si>
    <t>L</t>
  </si>
  <si>
    <t>kL</t>
  </si>
  <si>
    <t>Building</t>
  </si>
  <si>
    <t>Fund</t>
  </si>
  <si>
    <t>FY20 Report</t>
  </si>
  <si>
    <t>Gas</t>
  </si>
  <si>
    <t>Column2</t>
  </si>
  <si>
    <t>Column3</t>
  </si>
  <si>
    <t>Column4</t>
  </si>
  <si>
    <t>Gas5</t>
  </si>
  <si>
    <t>Gas6</t>
  </si>
  <si>
    <t>Diesel</t>
  </si>
  <si>
    <t>Diesel7</t>
  </si>
  <si>
    <t>Energy content factor (GJ/m3)</t>
  </si>
  <si>
    <t>CO2
Emission factor
kg CO2-e/GJ</t>
  </si>
  <si>
    <t>CH4
Emission factor
kg CO2-e/GJ</t>
  </si>
  <si>
    <t>N20
Emission factor
kg CO2-e/GJ</t>
  </si>
  <si>
    <t>Diesel8</t>
  </si>
  <si>
    <t>Refrigerant</t>
  </si>
  <si>
    <t>Base Building Electricity</t>
  </si>
  <si>
    <t>Outdoor/Exterior area</t>
  </si>
  <si>
    <t>Outdoor/Exterior area9</t>
  </si>
  <si>
    <t xml:space="preserve">Non-op
WB only
TT </t>
  </si>
  <si>
    <t>Gas + Diesel + Refrigerant
(non-op)</t>
  </si>
  <si>
    <t>DPF</t>
  </si>
  <si>
    <t>Yes</t>
  </si>
  <si>
    <t>Riverpark</t>
  </si>
  <si>
    <t>Ipswich</t>
  </si>
  <si>
    <t>C12</t>
  </si>
  <si>
    <t>Northpoint</t>
  </si>
  <si>
    <t>EDMS 10609255</t>
  </si>
  <si>
    <t>Disposal method is determined via established waste contracts with associated service providers. Consumption data is recorded and 'cleaned' via Foresight Environmental's waste portal. Cromwell report waste consumption in-line with the operational control boundary.</t>
  </si>
  <si>
    <t>Rating 
Type</t>
  </si>
  <si>
    <t>Star 
Rating</t>
  </si>
  <si>
    <t>Office As Built v2</t>
  </si>
  <si>
    <t>Water 
Rating</t>
  </si>
  <si>
    <t>Office As Built v3</t>
  </si>
  <si>
    <t>Page Number</t>
  </si>
  <si>
    <t>GRI - Report References</t>
  </si>
  <si>
    <t>NABERS (exp.22)</t>
  </si>
  <si>
    <t>QSB</t>
  </si>
  <si>
    <t>6 Stars</t>
  </si>
  <si>
    <t>* Asset list includes all Australian property assets under management during the FY21 reporting period</t>
  </si>
  <si>
    <t>Cromwell Diversified Property Trust</t>
  </si>
  <si>
    <t>Operational Control</t>
  </si>
  <si>
    <t>450-460 Dean Street, Albury</t>
  </si>
  <si>
    <t xml:space="preserve">203 Coward Street, Mascot </t>
  </si>
  <si>
    <t>400 George Street, Brisbane</t>
  </si>
  <si>
    <t xml:space="preserve">136 Narrabundah Lane, Symonston </t>
  </si>
  <si>
    <t>Address</t>
  </si>
  <si>
    <t xml:space="preserve">Tower 1, 475 Victoria Avenue, Chatswood </t>
  </si>
  <si>
    <t xml:space="preserve">Tower 2, 475 Victoria Avenue, Chatswood </t>
  </si>
  <si>
    <t>194-204 Ryrie Street, Geelong</t>
  </si>
  <si>
    <t xml:space="preserve">264-300 Wakefield Street, Adelaide </t>
  </si>
  <si>
    <t>Cromwell Direct Property Fund</t>
  </si>
  <si>
    <t xml:space="preserve">Main North Road, Parafield </t>
  </si>
  <si>
    <t>255 Frisby Road, Angle Vale</t>
  </si>
  <si>
    <t>163 O'Riordan St, Mascot</t>
  </si>
  <si>
    <t>545 Queen Street, Brisbane</t>
  </si>
  <si>
    <t>Cromwell Property Trust 12</t>
  </si>
  <si>
    <t>Cromwell Riverpark Trust</t>
  </si>
  <si>
    <t>Cromwell Ipswich City Heart Trust</t>
  </si>
  <si>
    <t>Asset
class</t>
  </si>
  <si>
    <t>Asset Performance</t>
  </si>
  <si>
    <t>Building Attributes</t>
  </si>
  <si>
    <t xml:space="preserve">902 Caribou Drive, Direk </t>
  </si>
  <si>
    <t>(t CO2-e)</t>
  </si>
  <si>
    <t>(m2)</t>
  </si>
  <si>
    <t>Scope 2 Emissions location-based</t>
  </si>
  <si>
    <t>Scope 3 Emissions</t>
  </si>
  <si>
    <t>Waste - Landfill</t>
  </si>
  <si>
    <t>Waste - Diverted</t>
  </si>
  <si>
    <t>(kL)</t>
  </si>
  <si>
    <t>(t)</t>
  </si>
  <si>
    <t>Renewable Electricity Generated</t>
  </si>
  <si>
    <t>Renewable Electricity Purchased</t>
  </si>
  <si>
    <t>Natural Gas</t>
  </si>
  <si>
    <t>Tenant Electricity</t>
  </si>
  <si>
    <t>(kWh)</t>
  </si>
  <si>
    <t>(GJ)</t>
  </si>
  <si>
    <t>Asset Size (NLA)</t>
  </si>
  <si>
    <t>Total Scope 1 Emissions</t>
  </si>
  <si>
    <t>Scope 3 Natural Gas</t>
  </si>
  <si>
    <t>(L)</t>
  </si>
  <si>
    <t>Sold 14/12/2020</t>
  </si>
  <si>
    <t>Sold 29/10/2020</t>
  </si>
  <si>
    <t>Acquired 5/5/2021</t>
  </si>
  <si>
    <t>Sold 30/10/2020</t>
  </si>
  <si>
    <t>Sold 22/09/2020</t>
  </si>
  <si>
    <t>Assets Not Reported</t>
  </si>
  <si>
    <t>Assets not reported and reason for exclusion</t>
  </si>
  <si>
    <t>Reason for Exclusion</t>
  </si>
  <si>
    <t>Non-operational control</t>
  </si>
  <si>
    <t>Performance
Portfolio Rating</t>
  </si>
  <si>
    <t>Rewnewable Electricity Consumed</t>
  </si>
  <si>
    <t>Tenant Renewable Energy Purchased</t>
  </si>
  <si>
    <t>BSN*</t>
  </si>
  <si>
    <t>RPS*</t>
  </si>
  <si>
    <t>EFP*</t>
  </si>
  <si>
    <t>* Where consumption data is not separately metered for base building, 50% of the whole building consumption is allocated to based building</t>
  </si>
  <si>
    <t>Item</t>
  </si>
  <si>
    <t>Where Cromwell is responsible for setting operational standards for the property services and performance as well as for setting and delivering capital works and investment strategies to reduce energy and improve the asset.</t>
  </si>
  <si>
    <t xml:space="preserve">Non-Operational Control </t>
  </si>
  <si>
    <t>Across some property assets, the tenant-customer hold a lease with full management control over the entire premises that they occupy.  In these assets, as Manager, Cromwell is unable to directly set policy or implement change.  Non-operational control property assets are excluded from the reporting boundary of this report.</t>
  </si>
  <si>
    <t>Reporting Boundary: Operational Control</t>
  </si>
  <si>
    <t>Definition</t>
  </si>
  <si>
    <t>Assets not under operational control are excluded.  These include:
450-460 Dean Street, Albury
203 Coward Street, Mascot
136 Narrabundah Lane, Symonston
194-204 Ryrie Street, Geelong
264-300 Wakefield Street, Adelaide
Main North Road, Parafield
255 Frisby Road, Angle Vale</t>
  </si>
  <si>
    <t>Core+</t>
  </si>
  <si>
    <t>Active</t>
  </si>
  <si>
    <t>Asset Classification</t>
  </si>
  <si>
    <t>FUM</t>
  </si>
  <si>
    <t>Reporting Boundary: Asset Classifcation</t>
  </si>
  <si>
    <t>Asset Classifcation: Active</t>
  </si>
  <si>
    <t>Assets under development or held for development</t>
  </si>
  <si>
    <t>Active - under development</t>
  </si>
  <si>
    <t>Assets under development or held for development are excluded.  These include:
19 National Circuit, Barton</t>
  </si>
  <si>
    <t>VAC**</t>
  </si>
  <si>
    <t>Assets in which Cromwell has part ownership, emissions, energy, water and waste are reported at the ownership %.  These include:
475 Victoria Avenue, Chatswood - 50%</t>
  </si>
  <si>
    <t>** Cromwell has 50% ownership in VAC and reports 50% of emissions, energy, water and waste</t>
  </si>
  <si>
    <t>Reporting Boundary: Ownership interest</t>
  </si>
  <si>
    <t>Energy</t>
  </si>
  <si>
    <t>Emissions: Direct (Scope 1)</t>
  </si>
  <si>
    <t>Emissions: Energy Indirect (Scope 2)</t>
  </si>
  <si>
    <t>Emissions: Other Indirect (Scope 3)</t>
  </si>
  <si>
    <t>Standards, methodologies, assumptions, and/or calculation tools used</t>
  </si>
  <si>
    <t>Cromwell captures data for Scope 3 reporting on the operational control boundary, which includes emissions derived from tenant purchased electricity, natural gas, fugitive emissions from stored refrigerant and whole of building waste. Consumption data is recorded in Envizi and associated emissions are calculated using Australian National Greenhouse Accounts Factors. Where relevant, Cromwell report Scope 3 emissions using a location-based figure.</t>
  </si>
  <si>
    <t>Cromwell captures data for Scope 2 emissions reporting on the operational control boundary which includes emissions associated with purchased electricity consumption covering the base building/common areas. Cromwell report Scope 2 emissions using a location-based figure. Consumption data is recorded in Envizi and associated emissions are calculated using Australian National Greenhouse Accounts Factors.</t>
  </si>
  <si>
    <t>Energy data, covering electricity, natural gas and diesel is captured and reported on using Cromwell's data management system, Envizi.
Where consumption data is not separately metered for base building, 50% of the whole building consumption is allocated to based building.</t>
  </si>
  <si>
    <t xml:space="preserve">Cromwell report water consumption in-line with the operational control boundary. Water consumption is captured and reported on using Cromwell's data management system - Envizi.  Water consumption is recorded either automatically, via live meter feeds, or manually, through the direct input of water invoice data.  Cromwell interact with water via service providers (municipal supply) or through on-site water capture and re-use. </t>
  </si>
  <si>
    <t>Waste</t>
  </si>
  <si>
    <t>Employee Data</t>
  </si>
  <si>
    <t>Attract and Retain the Right People</t>
  </si>
  <si>
    <t>Headcount by employment contract, business group and gender</t>
  </si>
  <si>
    <t>Permanent</t>
  </si>
  <si>
    <t>Temporary</t>
  </si>
  <si>
    <t>Total Headcount</t>
  </si>
  <si>
    <t>Business Group</t>
  </si>
  <si>
    <t>Europe</t>
  </si>
  <si>
    <t>Singapore</t>
  </si>
  <si>
    <t>Headcount by employment type, business group and gender.</t>
  </si>
  <si>
    <t>Full-time</t>
  </si>
  <si>
    <t>Part-time</t>
  </si>
  <si>
    <t>Whether a significant portion of the organization’s activities are performed by workers who are not employees. If applicable, a description of the nature and scale of work performed by workers who are not employees.</t>
  </si>
  <si>
    <t>Not applicable</t>
  </si>
  <si>
    <t>Any significant variations in the numbers reported in Disclosures 102-8-a, 102-8-b, and 102-8-c (such as seasonal variations in the tourism or agricultural industries).</t>
  </si>
  <si>
    <t>An explanation of how the data have been compiled, including any assumptions made.</t>
  </si>
  <si>
    <t>Employee data complied via Cromwell's global human capital management system WorkDay</t>
  </si>
  <si>
    <t>Percentage of total employees covered by collective bargaining agreements.</t>
  </si>
  <si>
    <t>Collective Bargaining Agreement</t>
  </si>
  <si>
    <t>GRI 401-1</t>
  </si>
  <si>
    <r>
      <t xml:space="preserve">Total number of new </t>
    </r>
    <r>
      <rPr>
        <b/>
        <u/>
        <sz val="8"/>
        <color rgb="FF003C5A"/>
        <rFont val="Arial"/>
        <family val="2"/>
      </rPr>
      <t>employee hires</t>
    </r>
    <r>
      <rPr>
        <b/>
        <sz val="8"/>
        <color rgb="FF003C5A"/>
        <rFont val="Arial"/>
        <family val="2"/>
      </rPr>
      <t xml:space="preserve"> during the reporting period, by age group, gender and region.</t>
    </r>
  </si>
  <si>
    <t>Region</t>
  </si>
  <si>
    <t>Gender</t>
  </si>
  <si>
    <t>*Information reported using head counts</t>
  </si>
  <si>
    <r>
      <t xml:space="preserve">Total number of </t>
    </r>
    <r>
      <rPr>
        <b/>
        <u/>
        <sz val="8"/>
        <color rgb="FF003C5A"/>
        <rFont val="Arial"/>
        <family val="2"/>
      </rPr>
      <t>employee turnover</t>
    </r>
    <r>
      <rPr>
        <b/>
        <sz val="8"/>
        <color rgb="FF003C5A"/>
        <rFont val="Arial"/>
        <family val="2"/>
      </rPr>
      <t xml:space="preserve"> during the reporting period, by age group, gender and region.</t>
    </r>
  </si>
  <si>
    <t>Minimum number of weeks’ notice typically provided to employees and their representatives prior to the implementation of significant operational changes that could substantially affect them.</t>
  </si>
  <si>
    <t>Period</t>
  </si>
  <si>
    <t>4 weeks</t>
  </si>
  <si>
    <t>As per local laws</t>
  </si>
  <si>
    <t>For organizations with collective bargaining agreements, report whether the notice period and provisions for consultation and negotiation are specified in collective agreements.</t>
  </si>
  <si>
    <t>Average hours of training that the organization’s employees have undertaken during the reporting period:</t>
  </si>
  <si>
    <t>Grand Total</t>
  </si>
  <si>
    <t xml:space="preserve">GRI 404-3 </t>
  </si>
  <si>
    <t>Percentage of employees receiving regular performance and career development reviews</t>
  </si>
  <si>
    <t>Percentage of total employees by gender and by employee category who received a regular performance and career development review during the reporting period.</t>
  </si>
  <si>
    <t>CEO/Head of Business</t>
  </si>
  <si>
    <t>na</t>
  </si>
  <si>
    <t>Key Management Personnel</t>
  </si>
  <si>
    <t>Executive / General Management</t>
  </si>
  <si>
    <t>Senior Managers</t>
  </si>
  <si>
    <t xml:space="preserve">Other Managers </t>
  </si>
  <si>
    <t>Professionals</t>
  </si>
  <si>
    <t>Clerical &amp; Administrative</t>
  </si>
  <si>
    <t>* employees on probation, submitted terminations and employees on performance improvement plans are not eligible for regular performance reviews</t>
  </si>
  <si>
    <t>CSA 3.5.3</t>
  </si>
  <si>
    <t>Employee Turnover</t>
  </si>
  <si>
    <t>Annual turnover covering all Cromwell employees:</t>
  </si>
  <si>
    <t>Metric</t>
  </si>
  <si>
    <t>Description</t>
  </si>
  <si>
    <t>FY20</t>
  </si>
  <si>
    <t>FY21</t>
  </si>
  <si>
    <t>Turnover</t>
  </si>
  <si>
    <t>Total employee departures in reporting period</t>
  </si>
  <si>
    <t xml:space="preserve">Voluntary Turnover 
</t>
  </si>
  <si>
    <t>When employees willingly choose to leave the organisation</t>
  </si>
  <si>
    <t xml:space="preserve">Regrettable Turnover 
</t>
  </si>
  <si>
    <t>When an employee's departure is ‘a loss to the organization’</t>
  </si>
  <si>
    <t>CSA 3.7.2</t>
  </si>
  <si>
    <t>Absenteeism</t>
  </si>
  <si>
    <t>Absentee rate:</t>
  </si>
  <si>
    <t>Europe &amp; UK</t>
  </si>
  <si>
    <t>CSA 3.7.5</t>
  </si>
  <si>
    <t>Lost time injury frequency rate (LTIFR)</t>
  </si>
  <si>
    <t>Lost time injury frequency rate, or the number of lost-time injuries per million hours worked:</t>
  </si>
  <si>
    <t>not tracked</t>
  </si>
  <si>
    <t>Diversity &amp; Inclusion Data</t>
  </si>
  <si>
    <t>Create and Embrace a Diverse and Inclusive Workforce</t>
  </si>
  <si>
    <t>GRI 401-3</t>
  </si>
  <si>
    <t>Total number of employees that were entitled to parental leave, by gender.</t>
  </si>
  <si>
    <t>All employees covered by Leave Entitlements Policy</t>
  </si>
  <si>
    <t>Total number of employees that took parental leave, by gender.</t>
  </si>
  <si>
    <t>Total number of employees that returned to work in the reporting period after parental leave ended, by gender.</t>
  </si>
  <si>
    <t>Total number of employees that returned to work after parental leave ended that were still employed 12 months after their return to work, by gender.</t>
  </si>
  <si>
    <t>Not recorded</t>
  </si>
  <si>
    <t>Return to work and retention rates of employees that took parental leave, by gender.</t>
  </si>
  <si>
    <t>Return to work rate</t>
  </si>
  <si>
    <t>Retention rate</t>
  </si>
  <si>
    <t>GRI 405-1</t>
  </si>
  <si>
    <t>Diversity of governance bodies and employees</t>
  </si>
  <si>
    <t>Percentage of employees per employee category in each of the following diversity categories:</t>
  </si>
  <si>
    <t>Cromwell Property Group Board</t>
  </si>
  <si>
    <t>Cromwell Retail Funds Management Board</t>
  </si>
  <si>
    <t>CSA 3.2.1</t>
  </si>
  <si>
    <t>Workforce by Leadership Level</t>
  </si>
  <si>
    <t>Percent of workforce by leadership level.</t>
  </si>
  <si>
    <t>Group Leader Level</t>
  </si>
  <si>
    <t>Executive Leader Level</t>
  </si>
  <si>
    <t>Senior Leader Level</t>
  </si>
  <si>
    <t>Team Leader Level</t>
  </si>
  <si>
    <t>Emerging Leader Level</t>
  </si>
  <si>
    <t>Employee Level</t>
  </si>
  <si>
    <t>GRI 405-2</t>
  </si>
  <si>
    <t>Ratio of the basic salary and remuneration of women to men for each employee category, by significant locations of operation.</t>
  </si>
  <si>
    <t>Amsterdam</t>
  </si>
  <si>
    <t>Berlin</t>
  </si>
  <si>
    <t>Brisbane</t>
  </si>
  <si>
    <t>Leeds</t>
  </si>
  <si>
    <t>London</t>
  </si>
  <si>
    <t>Luxembourg City</t>
  </si>
  <si>
    <t>Milan</t>
  </si>
  <si>
    <t>Paris</t>
  </si>
  <si>
    <t>Sydney</t>
  </si>
  <si>
    <t>Warsaw</t>
  </si>
  <si>
    <t>The definition used for ‘significant locations of operation’.</t>
  </si>
  <si>
    <t>All office locations containing over 10 employees as at end of financial year.</t>
  </si>
  <si>
    <t>GRI 406-1</t>
  </si>
  <si>
    <t>Total number of incidents of discrimination during the reporting period.</t>
  </si>
  <si>
    <t>Status of the incidents and actions taken with reference to the following:</t>
  </si>
  <si>
    <t>i. Incident reviewed by the organization;</t>
  </si>
  <si>
    <t>Not applicable, no incidents in reporting period</t>
  </si>
  <si>
    <t>ii. Remediation plans being implemented;</t>
  </si>
  <si>
    <t>iii. Remediation plans that have been implemented, with results reviewed through routine internal management review processes;</t>
  </si>
  <si>
    <t>iv. Incident no longer subject to action.</t>
  </si>
  <si>
    <t>CSA 3.2.2</t>
  </si>
  <si>
    <t>Employee Remuneration</t>
  </si>
  <si>
    <t>Average employee salary by gender and employee level (temporary staff excluded).</t>
  </si>
  <si>
    <t xml:space="preserve">Ratio </t>
  </si>
  <si>
    <t>Group Leader</t>
  </si>
  <si>
    <t>Executive</t>
  </si>
  <si>
    <t>Senior Leader</t>
  </si>
  <si>
    <t>Team Leader</t>
  </si>
  <si>
    <t>Emerging Leader</t>
  </si>
  <si>
    <t>Employee</t>
  </si>
  <si>
    <t>*Restatement of information: currency conversions corrected for FY20</t>
  </si>
  <si>
    <t>Direct Economic Value Generate and Distributed</t>
  </si>
  <si>
    <t>GRI201-1</t>
  </si>
  <si>
    <t>Direct economic value generated</t>
  </si>
  <si>
    <t>Direct economic value generated (EVG)</t>
  </si>
  <si>
    <t>Revenues - net sales plus revenues from financial instruments and sales of assets ($M)</t>
  </si>
  <si>
    <t>Economic value distributed (EVD)</t>
  </si>
  <si>
    <t>Operating costs</t>
  </si>
  <si>
    <t>Employee wages and benefits</t>
  </si>
  <si>
    <t>Payments to providers of capital</t>
  </si>
  <si>
    <t>Gross Taxes</t>
  </si>
  <si>
    <t>Community investments &amp; donations</t>
  </si>
  <si>
    <t>Economic value retained (EVG-EVD)</t>
  </si>
  <si>
    <t>CSA 3.4.3</t>
  </si>
  <si>
    <t>Human Capital Return on Investment</t>
  </si>
  <si>
    <t>a) Total revenue</t>
  </si>
  <si>
    <t>b) Total operating expenses</t>
  </si>
  <si>
    <t>c) Total employee-related expenses (salaries + benefits)</t>
  </si>
  <si>
    <t>Human Capital ROI (a-(b-c))/c</t>
  </si>
  <si>
    <t>Community Contributions</t>
  </si>
  <si>
    <t>CSA 3.6.3</t>
  </si>
  <si>
    <t>Total value contributed to community (AUD - Australian Dollar):</t>
  </si>
  <si>
    <t>Marketing and advertising excluded</t>
  </si>
  <si>
    <t>Type of Contribution</t>
  </si>
  <si>
    <t>FY19</t>
  </si>
  <si>
    <t>Cash contributions</t>
  </si>
  <si>
    <t>Time: employee volunteering during paid working hours</t>
  </si>
  <si>
    <t>In-kind giving: product or services donations, projects/partnerships or similar</t>
  </si>
  <si>
    <t>Management overheads</t>
  </si>
  <si>
    <t>GRI102-13</t>
  </si>
  <si>
    <t>Membership of Associations</t>
  </si>
  <si>
    <t>Contribution to industry bodies and other professional memberships are set out below (AUD - Australia Dollar):</t>
  </si>
  <si>
    <t>FY17</t>
  </si>
  <si>
    <t>FY18</t>
  </si>
  <si>
    <t>In-kind contributions</t>
  </si>
  <si>
    <t>Nil</t>
  </si>
  <si>
    <t>National memberships (professional institutions)</t>
  </si>
  <si>
    <t>International &amp; capital markets membership</t>
  </si>
  <si>
    <t>Events</t>
  </si>
  <si>
    <t>Property Council of Australia Cyber Round Table</t>
  </si>
  <si>
    <t>Other Lobby Groups - memberships</t>
  </si>
  <si>
    <t>Other Lobby Groups - events</t>
  </si>
  <si>
    <t>Total Contribution</t>
  </si>
  <si>
    <t>Percentage of Revenue</t>
  </si>
  <si>
    <t>Note:</t>
  </si>
  <si>
    <t>Destination Outback sponorship was paid in FY21, however the event was postponed until FY22</t>
  </si>
  <si>
    <t>The Employee Level are responsible for managing themselves and their tasks with no direct reports.  Employees are generally equipped with technical and professional skills in their field.</t>
  </si>
  <si>
    <t>The Emerging Leader incorporates managing others into their daily tasks by assigning and assisting others with work.</t>
  </si>
  <si>
    <t>The Team Leader Level incorporates responsibility for managing processes and/or managing teams.</t>
  </si>
  <si>
    <t>The Senior Leader Level incorporates responsibility for mananging function/s.  They think and act strategically to ensure the success of their function and its contribution to Cromwell's wider strategy.</t>
  </si>
  <si>
    <t>The Executive Leader is responsible for managing divisions.  Executive Leaders devise, evaluate and execute strategy, which appropriately focuses on capital allocation and deployment.</t>
  </si>
  <si>
    <t>The Group Leader Level is responsible for leading the business.  Group Leaders provide guidance to Executive Leaders to dertmine which business opportunities should be acted upon and what should be divested.</t>
  </si>
  <si>
    <t>GRI INDEX 2021</t>
  </si>
  <si>
    <t xml:space="preserve">Global Reporting Initiative </t>
  </si>
  <si>
    <t>Needs further review</t>
  </si>
  <si>
    <t>Pg # pending final version of SR</t>
  </si>
  <si>
    <t>Link to tab in data pack once compiled</t>
  </si>
  <si>
    <t>Review complete</t>
  </si>
  <si>
    <t xml:space="preserve">GRI 102 </t>
  </si>
  <si>
    <t>GENERAL DISCLOSURES</t>
  </si>
  <si>
    <t>Organisational Profile</t>
  </si>
  <si>
    <t>Name of the organization</t>
  </si>
  <si>
    <t>2021 Sustainability Report pg.</t>
  </si>
  <si>
    <t>102-2</t>
  </si>
  <si>
    <t>Activities, brands, products, and services</t>
  </si>
  <si>
    <t>https://www.cromwellpropertygroup.com/about</t>
  </si>
  <si>
    <t>102-3</t>
  </si>
  <si>
    <t>Location of headquarters</t>
  </si>
  <si>
    <t>Level 19, 200 Mary Street, Brisbane QLD 4000</t>
  </si>
  <si>
    <t>Location of operations</t>
  </si>
  <si>
    <t>102-5</t>
  </si>
  <si>
    <t>Ownership and legal form</t>
  </si>
  <si>
    <t>Group website:
https://www.cromwellpropertygroup.com/about/corporate-structures</t>
  </si>
  <si>
    <t>102-6</t>
  </si>
  <si>
    <t>Markets served</t>
  </si>
  <si>
    <t>Scale of the organization</t>
  </si>
  <si>
    <t>i. Total number of employees:
2021 Sustainability Report pg.</t>
  </si>
  <si>
    <t>ii. Total number of operations:
2021 Sustainability Report pg.</t>
  </si>
  <si>
    <t>iii. Net revenues:
2021 Sustainability Report pg.</t>
  </si>
  <si>
    <t>iv. Total capitalisation:
2021 Sustainability Report pg.</t>
  </si>
  <si>
    <t>v. Quantity of products or services:
https://www.cromwellpropertygroup.com/about</t>
  </si>
  <si>
    <t>102-8</t>
  </si>
  <si>
    <t>Information on employees and other workers</t>
  </si>
  <si>
    <t>2021 Data Pack: Employee Data</t>
  </si>
  <si>
    <t>Supply chain</t>
  </si>
  <si>
    <t>Significant changes to the organization and its supply chain</t>
  </si>
  <si>
    <t>Precautionary Principle or approach</t>
  </si>
  <si>
    <t>External initiatives</t>
  </si>
  <si>
    <t>Membership of associations</t>
  </si>
  <si>
    <t>Strategy</t>
  </si>
  <si>
    <t>Statement from senior decision-maker</t>
  </si>
  <si>
    <t>Key impacts, risks, and opportunities</t>
  </si>
  <si>
    <t>Ethics and Integrity</t>
  </si>
  <si>
    <t>Values, principles, standards, and norms of behaviour</t>
  </si>
  <si>
    <t>- Code of Conduct: https://www.cromwellpropertygroup.com/securityholder-centre/corporate-governance
- 2021 Sustainability Report pg.</t>
  </si>
  <si>
    <t>102-17</t>
  </si>
  <si>
    <t>Mechanisms for advice and concerns about ethics</t>
  </si>
  <si>
    <t>Code of Conduct &amp; Whistleblower Policy:
https://www.cromwellpropertygroup.com/securityholder-centre/corporate-governance</t>
  </si>
  <si>
    <t xml:space="preserve">Governance </t>
  </si>
  <si>
    <t>Governance structure</t>
  </si>
  <si>
    <t>Delegating authority</t>
  </si>
  <si>
    <t>Executive-level responsibility for economic, environmental, and social topics</t>
  </si>
  <si>
    <t>102-21</t>
  </si>
  <si>
    <t>Consulting stakeholders on economic, environmental, and social topics</t>
  </si>
  <si>
    <t>- 2021 Corporate Governance Statement (recommendations 4.3, 5.1, 5.2, 5.3, 6.1, 6.2, 6.3, 6.4): https://www.cromwellpropertygroup.com/securityholder-centre/corporate-governance
2021 Sustainability Report pg.</t>
  </si>
  <si>
    <t>102-22</t>
  </si>
  <si>
    <t>Composition of the highest governance body and
its committees</t>
  </si>
  <si>
    <t>2021 Corporate Governance Statement 
(recommendation 1.1): https://www.cromwellpropertygroup.com/securityholder-centre/corporate-governance</t>
  </si>
  <si>
    <t>102-23</t>
  </si>
  <si>
    <t>Chair of the highest governance body</t>
  </si>
  <si>
    <t>2021 Corporate Governance Statement 
(recommendation 2.5): https://www.cromwellpropertygroup.com/securityholder-centre/corporate-governance</t>
  </si>
  <si>
    <t>102-24</t>
  </si>
  <si>
    <t>Nominating and selecting the highest governance
body</t>
  </si>
  <si>
    <t>2021 Corporate Governance Statement 
(recommendation 1.2, 1.5, 2.2, 2.3): https://www.cromwellpropertygroup.com/securityholder-centre/corporate-governance</t>
  </si>
  <si>
    <t>102-25</t>
  </si>
  <si>
    <t>Conflicts of interest</t>
  </si>
  <si>
    <t>2021 Corporate Governance Statement 
(recommendation 1.3): https://www.cromwellpropertygroup.com/securityholder-centre/corporate-governance</t>
  </si>
  <si>
    <t>102-26</t>
  </si>
  <si>
    <t>Role of highest governance body in setting
purpose, values, and strategy</t>
  </si>
  <si>
    <t>- Delegation of Authority Policy
- 2021 Corporate Governance Statement (recommendation 1.1)
- Board Charter (clause 3)
https://www.cromwellpropertygroup.com/securityholder-centre/corporate-governance</t>
  </si>
  <si>
    <t>102-27</t>
  </si>
  <si>
    <t>Collective knowledge of highest governance body</t>
  </si>
  <si>
    <t>2021 Corporate Governance Statement (recommendations 2.2 &amp; 2.6): 
https://www.cromwellpropertygroup.com/securityholder-centre/corporate-governance</t>
  </si>
  <si>
    <t>102-28</t>
  </si>
  <si>
    <t>Evaluating the highest governance body’s
performance</t>
  </si>
  <si>
    <t>2021 Corporate Governance Statement 
(recommendation 1.6): 
https://www.cromwellpropertygroup.com/securityholder-centre/corporate-governance</t>
  </si>
  <si>
    <t>102-29</t>
  </si>
  <si>
    <t>Identifying and managing economic,
environmental, and social impacts</t>
  </si>
  <si>
    <t>- 2021 Corporate Governance Statement 
(recommendation 1.1 &amp; 2.2)
- Audit and Risk Committee Charter (clause 7d)
- Investor Relations Policy (section 5.3, 5.8, 5.9)
https://www.cromwellpropertygroup.com/
securityholder-centre/corporate-governance</t>
  </si>
  <si>
    <t>102-30</t>
  </si>
  <si>
    <t>Effectiveness of risk management processes</t>
  </si>
  <si>
    <t xml:space="preserve">- 2021 Corporate Governance Statement 
(recommendations 7.1 and 7.2)
- Audit and Risk Committee Charter (clause 7d-e)
</t>
  </si>
  <si>
    <t>Review of economic, environmental, and social topics</t>
  </si>
  <si>
    <t>Highest governance body’s role in sustainability reporting</t>
  </si>
  <si>
    <t>102-33</t>
  </si>
  <si>
    <t>Communicating critical concerns</t>
  </si>
  <si>
    <t>- 2021 Sustainability Report pg.
- 2021 Corporate Governance Statement (recommendation 1.1)
https://www.cromwellpropertygroup.com/
securityholder-centre/corporate-governance</t>
  </si>
  <si>
    <t>102-34</t>
  </si>
  <si>
    <t>Nature and total number of critical concerns</t>
  </si>
  <si>
    <r>
      <rPr>
        <sz val="8"/>
        <color rgb="FFFF0000"/>
        <rFont val="Arial"/>
        <family val="2"/>
      </rPr>
      <t>a. Total number and nature of critical concerns that were communicated to the highest governance body:</t>
    </r>
    <r>
      <rPr>
        <sz val="8"/>
        <color rgb="FF013C5B"/>
        <rFont val="Arial"/>
        <family val="2"/>
      </rPr>
      <t xml:space="preserve">
b. Mechanism(s) used to address and resolve critical concerns:
- 2021 Corporate Governance Statement 
(recommendation 1.1)
- Delegation of Authority Policy
https://www.cromwellpropertygroup.com/
securityholder-centre/corporate-governance</t>
    </r>
  </si>
  <si>
    <t>102-35</t>
  </si>
  <si>
    <t>Remuneration policies</t>
  </si>
  <si>
    <t>- 2021 Annual Report, Remuneration Report pg.43
https://www.cromwellpropertygroup.com/securityholder-centre/annual-reports
- 2021 Corporate Governance Statement 
(recommendations 8.2)
https://www.cromwellpropertygroup.com/
securityholder-centre/corporate-governance</t>
  </si>
  <si>
    <t>102-36</t>
  </si>
  <si>
    <t>Process for determining remuneration</t>
  </si>
  <si>
    <t>- 2021 Corporate Governance Statement 
(recommendations 8.1-3)
- Nomination and Remuneration Committee Charter 
(clause 6)
https://www.cromwellpropertygroup.com/
securityholder-centre/corporate-governance</t>
  </si>
  <si>
    <t>102-37</t>
  </si>
  <si>
    <t>Stakeholders’ involvement in remuneration</t>
  </si>
  <si>
    <t>- 2021 Corporate Governance Statement (recommendation 6.1, 6.2, 6.3 &amp; 6.4)
- Investor Relations Policy (section 5.5)
https://www.cromwellpropertygroup.com/
securityholder-centre/corporate-governance
- 2021 Annual Report, Remuneration Report pg.46-62
https://www.cromwellpropertygroup.com/securityholder-centre/annual-reports</t>
  </si>
  <si>
    <t>102-38</t>
  </si>
  <si>
    <t>Annual total compensation ratio</t>
  </si>
  <si>
    <t>102-39</t>
  </si>
  <si>
    <t>Percentage increase in annual total compensation ratio</t>
  </si>
  <si>
    <t>List of stakeholder groups</t>
  </si>
  <si>
    <t>102-41</t>
  </si>
  <si>
    <t>Identifying and selecting stakeholders</t>
  </si>
  <si>
    <t>Approach to stakeholder engagement</t>
  </si>
  <si>
    <t>102-44</t>
  </si>
  <si>
    <t>Key topics and concerns raised</t>
  </si>
  <si>
    <t>Reporting Practice</t>
  </si>
  <si>
    <t>102-45</t>
  </si>
  <si>
    <t>Entities included in the consolidated financial statements</t>
  </si>
  <si>
    <t>2021 Annual Report, Directors' Report pg.20
https://www.cromwellpropertygroup.com/securityholder-centre/annual-reports</t>
  </si>
  <si>
    <t>Defining report content and topic boundaries</t>
  </si>
  <si>
    <t>102-47</t>
  </si>
  <si>
    <t>List of material topics</t>
  </si>
  <si>
    <t>2020 Data Pack: Materiality</t>
  </si>
  <si>
    <t>102-48</t>
  </si>
  <si>
    <t>Restatements of information</t>
  </si>
  <si>
    <t>102-49</t>
  </si>
  <si>
    <t>Changes in reporting</t>
  </si>
  <si>
    <t>Reporting period</t>
  </si>
  <si>
    <t>Date of most recent report</t>
  </si>
  <si>
    <t>Reporting cycle</t>
  </si>
  <si>
    <t>Contact point for questions regarding the report</t>
  </si>
  <si>
    <t>Claims of reporting in accordance with the GRI Standards</t>
  </si>
  <si>
    <t>102-55</t>
  </si>
  <si>
    <t>GRI content index</t>
  </si>
  <si>
    <t>External assurance</t>
  </si>
  <si>
    <t xml:space="preserve">GRI 200 </t>
  </si>
  <si>
    <t>ECONOMIC DISCLOSURES</t>
  </si>
  <si>
    <t xml:space="preserve">Economic Performance </t>
  </si>
  <si>
    <t>201-1</t>
  </si>
  <si>
    <t>Direct economic value generated and distributed</t>
  </si>
  <si>
    <t>2021 Annual Report, Financial Statements pg.67
https://www.cromwellpropertygroup.com/securityholder-centre/annual-reports</t>
  </si>
  <si>
    <t>Financial implications and other risks and opportunities due to climate change</t>
  </si>
  <si>
    <t>201-3</t>
  </si>
  <si>
    <t>Defined benefit plan obligations and other retirement plans</t>
  </si>
  <si>
    <t>201-4</t>
  </si>
  <si>
    <t>Financial assistance received from government</t>
  </si>
  <si>
    <t>COVID support?</t>
  </si>
  <si>
    <t>Market Presence</t>
  </si>
  <si>
    <t>202-1</t>
  </si>
  <si>
    <t>Ratios of standard entry level wage by gender compared to local minimum wage</t>
  </si>
  <si>
    <t>202-2</t>
  </si>
  <si>
    <t>Proportion of senior management hired from the local community</t>
  </si>
  <si>
    <t>Indirect Economic Impacts</t>
  </si>
  <si>
    <t>203-1</t>
  </si>
  <si>
    <t>Infrastructure investments and services supported</t>
  </si>
  <si>
    <t>Not applicable - Cromwell did not invest in any significant infrastructure projects in FY21</t>
  </si>
  <si>
    <t>Significant indirect economic impacts</t>
  </si>
  <si>
    <t>Procurement Practices</t>
  </si>
  <si>
    <t>204-1</t>
  </si>
  <si>
    <t>Proportion of spending on local suppliers</t>
  </si>
  <si>
    <t>Anti-Corruption</t>
  </si>
  <si>
    <t>Operations assessed for risks related to corruption</t>
  </si>
  <si>
    <t>Communication and training about anti-corruption policies and procedures</t>
  </si>
  <si>
    <t>Confirmed incidents of corruption and actions taken</t>
  </si>
  <si>
    <t>Anti-Competitive Behaviour</t>
  </si>
  <si>
    <t>Legal actions for anti-competitive behaviour, anti-trust, and monopoly practices</t>
  </si>
  <si>
    <t xml:space="preserve">GRI 300 </t>
  </si>
  <si>
    <t>ENVIRONMENTAL DISCLOSURES</t>
  </si>
  <si>
    <t>Materials</t>
  </si>
  <si>
    <t>301-1</t>
  </si>
  <si>
    <t>Materials used by weight or volume</t>
  </si>
  <si>
    <t xml:space="preserve">Not material </t>
  </si>
  <si>
    <t>301-2</t>
  </si>
  <si>
    <t>Recycled input materials used</t>
  </si>
  <si>
    <t>301-3</t>
  </si>
  <si>
    <t>Reclaimed products and their packaging materials</t>
  </si>
  <si>
    <t>Not material</t>
  </si>
  <si>
    <t>2021 Data Pack: Energy</t>
  </si>
  <si>
    <t>302-5</t>
  </si>
  <si>
    <t>Reductions in energy requirements of products and services</t>
  </si>
  <si>
    <t>Water and Effluents</t>
  </si>
  <si>
    <t>2021 Data Pack: Water</t>
  </si>
  <si>
    <t>303-2</t>
  </si>
  <si>
    <t>Management of water discharge-related impacts</t>
  </si>
  <si>
    <t>Not material - effluent discharge is regulated through local authorities and government bodies and managed through engaged service providers</t>
  </si>
  <si>
    <t>Not material - withdrawn water managed via engaged service providers</t>
  </si>
  <si>
    <t>303-4</t>
  </si>
  <si>
    <t>Water discharge</t>
  </si>
  <si>
    <t>Biodiversity</t>
  </si>
  <si>
    <t>304-1</t>
  </si>
  <si>
    <t>Operational sites owned, leased, managed in, or adjacent to, protected areas and areas of high biodiversity value outside protected areas</t>
  </si>
  <si>
    <t>304-3</t>
  </si>
  <si>
    <t>Habitats protected or restored</t>
  </si>
  <si>
    <t>IUCN Red List species and national conservation list
species with habitats in areas affected by operations</t>
  </si>
  <si>
    <t>Emissions</t>
  </si>
  <si>
    <t>2021 Data Pack: Emissions</t>
  </si>
  <si>
    <t>Nitrogen oxides (NOX), sulphur oxides (SOX), and other significant air emissions</t>
  </si>
  <si>
    <t>Effluents and Waste</t>
  </si>
  <si>
    <t>306-1</t>
  </si>
  <si>
    <t>Water discharge by quality and destination</t>
  </si>
  <si>
    <t>2021 Data Pack: Waste</t>
  </si>
  <si>
    <t>No occurrences in reporting period</t>
  </si>
  <si>
    <t>306-4</t>
  </si>
  <si>
    <t>Transport of hazardous waste</t>
  </si>
  <si>
    <t>306-5</t>
  </si>
  <si>
    <t>Water bodies affected by water discharges and/or runoff</t>
  </si>
  <si>
    <t>Environmental Compliance</t>
  </si>
  <si>
    <t>Non-compliance with environmental laws and regulations</t>
  </si>
  <si>
    <t>Supplier Environmental Assessment</t>
  </si>
  <si>
    <t>308-1</t>
  </si>
  <si>
    <t>New suppliers that were screened using environmental criteria</t>
  </si>
  <si>
    <t>308-2</t>
  </si>
  <si>
    <t>Negative environmental impacts in the supply chain and actions taken</t>
  </si>
  <si>
    <t xml:space="preserve">Not disclosed </t>
  </si>
  <si>
    <t xml:space="preserve">GRI 400 </t>
  </si>
  <si>
    <t>SOCIAL DISCLOSURES</t>
  </si>
  <si>
    <t>Employment</t>
  </si>
  <si>
    <t>2021 Data Pack: Employees</t>
  </si>
  <si>
    <t>Standard benefits provided to full time employees are also provided to part time employees. There are benefits which would not be applicable to casual or temporary employees, specifically, paid leave, policies which are in reference to permanent employees only, or Cromwell’s paid parental leave policy.</t>
  </si>
  <si>
    <t>2021 Data Pack: Diversity &amp; Inclusion</t>
  </si>
  <si>
    <t>Labour/Management Relations</t>
  </si>
  <si>
    <t>402-1</t>
  </si>
  <si>
    <t>Occupational Health and Safety</t>
  </si>
  <si>
    <t>Occupational health and safety management system</t>
  </si>
  <si>
    <t>Hazard identification, risk assessment, and incident
investigation</t>
  </si>
  <si>
    <t>Occupational health services</t>
  </si>
  <si>
    <t>Worker participation, consultation, and communication on occupational health and safety</t>
  </si>
  <si>
    <t>Worker training on occupational health and safety</t>
  </si>
  <si>
    <t>Promotion of worker health</t>
  </si>
  <si>
    <t>Prevention and mitigation of occupational health and safety impacts directly linked by business relationships</t>
  </si>
  <si>
    <t>Workers covered by an occupational health and safety management system</t>
  </si>
  <si>
    <t>Training and Education</t>
  </si>
  <si>
    <t>Programs for upgrading employee skills and transition assistance programs</t>
  </si>
  <si>
    <t>Diversity and Equal Opportunity</t>
  </si>
  <si>
    <t>405-1</t>
  </si>
  <si>
    <t>2020 Data Pack: Diversity &amp; Inclusion</t>
  </si>
  <si>
    <t>Non-Discrimination</t>
  </si>
  <si>
    <t xml:space="preserve">Freedom of Association and Collective Bargaining </t>
  </si>
  <si>
    <t>Child Labour</t>
  </si>
  <si>
    <t>Operations and suppliers at significant risk for incidents of child labour</t>
  </si>
  <si>
    <t>Forced and Compulsory Labour</t>
  </si>
  <si>
    <t>Operations and suppliers at significant risk for incidents of forced or compulsory labour</t>
  </si>
  <si>
    <t>Security Practices</t>
  </si>
  <si>
    <t>2020 Modern Slavery Statement pg.15</t>
  </si>
  <si>
    <t>Rights of Indigenous Peoples</t>
  </si>
  <si>
    <t>411-1</t>
  </si>
  <si>
    <t>Incidents of violations involving rights of indigenous peoples</t>
  </si>
  <si>
    <t>Not applicable - no incidents of violations involving rights of indigenous peoples</t>
  </si>
  <si>
    <t>Human Rights Assessment</t>
  </si>
  <si>
    <t>Significant investment agreements and contracts that
include human rights clauses or that underwent human rights screening</t>
  </si>
  <si>
    <t>Local Communities</t>
  </si>
  <si>
    <t>413-1</t>
  </si>
  <si>
    <t>413-2</t>
  </si>
  <si>
    <t>Operations with significant actual and potential negative impacts on local communities</t>
  </si>
  <si>
    <t>Supplier Social Assessment</t>
  </si>
  <si>
    <t>414-1</t>
  </si>
  <si>
    <t>New suppliers that were screened using social criteria</t>
  </si>
  <si>
    <t>414-2</t>
  </si>
  <si>
    <t>Negative social impacts in the supply chain and actions taken</t>
  </si>
  <si>
    <t>Public Policy</t>
  </si>
  <si>
    <t>Political contributions</t>
  </si>
  <si>
    <t>Customer Health and Safety</t>
  </si>
  <si>
    <t xml:space="preserve">Marketing and Labelling </t>
  </si>
  <si>
    <t>Requirements for product and service information and labelling</t>
  </si>
  <si>
    <t>Incidents of non-compliance concerning product and service information and labelling</t>
  </si>
  <si>
    <t>Incidents of non-compliance concerning
marketing communications</t>
  </si>
  <si>
    <t xml:space="preserve">Customer Privacy </t>
  </si>
  <si>
    <t>Substantiated complaints concerning breaches of customer privacy and losses of customer data</t>
  </si>
  <si>
    <t>Socioeconomic Compliance</t>
  </si>
  <si>
    <t>European Property Assets</t>
  </si>
  <si>
    <t>Asset Size (GLA)</t>
  </si>
  <si>
    <t>Part 1</t>
  </si>
  <si>
    <t>Part 2</t>
  </si>
  <si>
    <t>Cromwell Polish Retail Fund</t>
  </si>
  <si>
    <t>Shopping centre Janki</t>
  </si>
  <si>
    <t>str. Mszczonowska 3, Warszawa</t>
  </si>
  <si>
    <t>Retail</t>
  </si>
  <si>
    <t>BREEAM: International In-Use: Commercial Version 6</t>
  </si>
  <si>
    <t>Excellent
71.8%</t>
  </si>
  <si>
    <t>Very Good
59%</t>
  </si>
  <si>
    <t>Shopping centre Korona</t>
  </si>
  <si>
    <t>str. Bolesława Krzywoustego 126, Wrocław</t>
  </si>
  <si>
    <t>BREEAM: In-Use International: 2015</t>
  </si>
  <si>
    <t>Very Good
62.5%</t>
  </si>
  <si>
    <t>Excellent
72.3%</t>
  </si>
  <si>
    <t>Shopping centre Ster</t>
  </si>
  <si>
    <t>str. Ku Słońcu 67, Szczecin</t>
  </si>
  <si>
    <t>Very Good
63.2%</t>
  </si>
  <si>
    <t>Very Good
66.0%</t>
  </si>
  <si>
    <t>Shopping centre Rondo</t>
  </si>
  <si>
    <t>str. Kruszwicka 1, Bydgoszcz</t>
  </si>
  <si>
    <t>Excellent
70.5%</t>
  </si>
  <si>
    <t>Excellent
71.5%</t>
  </si>
  <si>
    <t>Shopping centre Tulipan</t>
  </si>
  <si>
    <t>str. Piłsudskiego 94, Łódź</t>
  </si>
  <si>
    <t>Very Good
60.1%</t>
  </si>
  <si>
    <t>Excellent
70.3%</t>
  </si>
  <si>
    <t>Shopping centre Kometa</t>
  </si>
  <si>
    <t>str. Grudziącka 162, Toruń</t>
  </si>
  <si>
    <t>Excellent
71.4%</t>
  </si>
  <si>
    <t>Excellent
70.7%</t>
  </si>
  <si>
    <t>Shopping Centre Ursynów</t>
  </si>
  <si>
    <t>str. Puławska 427, Warszawa</t>
  </si>
  <si>
    <t>Cromwell European Logisics Fund</t>
  </si>
  <si>
    <t>Carugate</t>
  </si>
  <si>
    <t>Via Dell'Artigianato, 12, Carugate</t>
  </si>
  <si>
    <t>Logistics</t>
  </si>
  <si>
    <t>EU EPC</t>
  </si>
  <si>
    <t>B</t>
  </si>
  <si>
    <t>Campegine</t>
  </si>
  <si>
    <t>Via Ligabue, Campegine</t>
  </si>
  <si>
    <t>A</t>
  </si>
  <si>
    <t>Torri di Quartesolo</t>
  </si>
  <si>
    <t>Via Longara, 82/A, Torri di Quartesolo</t>
  </si>
  <si>
    <t>Verona</t>
  </si>
  <si>
    <t>Via Torricelli, 49, Verona</t>
  </si>
  <si>
    <t>E</t>
  </si>
  <si>
    <t>Bologna Interporto</t>
  </si>
  <si>
    <t>Bologna Freight Terminal 13, Bentivoglio</t>
  </si>
  <si>
    <t>Campogalliano</t>
  </si>
  <si>
    <t>Via del Passatore, 170, Campogalliano</t>
  </si>
  <si>
    <t>San Mauro Torinese</t>
  </si>
  <si>
    <t>Corso Lombardia, 61, San Mauro Torinese</t>
  </si>
  <si>
    <t>Green Building Certification</t>
  </si>
  <si>
    <t>Energy Rating</t>
  </si>
  <si>
    <t>EU EPC - Poland</t>
  </si>
  <si>
    <t>Type</t>
  </si>
  <si>
    <t>Rating</t>
  </si>
  <si>
    <t>2020 DATA PACK</t>
  </si>
  <si>
    <t>Global Reporting Initiative (GRI) Index</t>
  </si>
  <si>
    <t>Task Force on Climate-related Financial Disclosures (TCFD) Index</t>
  </si>
  <si>
    <t>Diversity &amp; Inclusion</t>
  </si>
  <si>
    <t>GRI 302-1</t>
  </si>
  <si>
    <t>GRI 302-3</t>
  </si>
  <si>
    <t>GRI 302-4</t>
  </si>
  <si>
    <t>GRI 302-5</t>
  </si>
  <si>
    <t>GRI 305-1</t>
  </si>
  <si>
    <t>GRI 305-2</t>
  </si>
  <si>
    <t>GRI 305-3</t>
  </si>
  <si>
    <t>GRI 305-4</t>
  </si>
  <si>
    <t>GRI 303-1</t>
  </si>
  <si>
    <t>GRI 303-5</t>
  </si>
  <si>
    <t>GRI 306-2</t>
  </si>
  <si>
    <t>Economic Value Generated and Distributed</t>
  </si>
  <si>
    <t>Community contributions</t>
  </si>
  <si>
    <t>AU Building Attributes</t>
  </si>
  <si>
    <t>AU Asset Performance</t>
  </si>
  <si>
    <t>EU Building Attributes</t>
  </si>
  <si>
    <t>EU Asset Performance</t>
  </si>
  <si>
    <t>TCFD INDEX 2020</t>
  </si>
  <si>
    <t>Task Force on Climate-related Financial Disclosures</t>
  </si>
  <si>
    <t>RC 1</t>
  </si>
  <si>
    <t>GOVERNANCE</t>
  </si>
  <si>
    <r>
      <rPr>
        <b/>
        <i/>
        <sz val="8"/>
        <color rgb="FF333F4F"/>
        <rFont val="Arial"/>
        <family val="2"/>
      </rPr>
      <t>TCFD Recommendation</t>
    </r>
    <r>
      <rPr>
        <i/>
        <sz val="8"/>
        <color rgb="FF333F4F"/>
        <rFont val="Arial"/>
        <family val="2"/>
      </rPr>
      <t xml:space="preserve">
Disclose the organisation’s governance around climate-related risks and opportunities</t>
    </r>
  </si>
  <si>
    <t>Location and Comments</t>
  </si>
  <si>
    <t>RC 1.1</t>
  </si>
  <si>
    <t>Governance framework and board oversight</t>
  </si>
  <si>
    <t>RC 1.2</t>
  </si>
  <si>
    <t>Assessing and managing climate related risks and opportunities</t>
  </si>
  <si>
    <t>RC 2</t>
  </si>
  <si>
    <t>STRATEGY</t>
  </si>
  <si>
    <r>
      <rPr>
        <b/>
        <i/>
        <sz val="8"/>
        <color rgb="FF333F4F"/>
        <rFont val="Arial"/>
        <family val="2"/>
      </rPr>
      <t>TCFD Recommendation</t>
    </r>
    <r>
      <rPr>
        <i/>
        <sz val="8"/>
        <color rgb="FF333F4F"/>
        <rFont val="Arial"/>
        <family val="2"/>
      </rPr>
      <t xml:space="preserve">
Disclose the actual and potential impacts of climate-related risks and opportunities on the organisation’s businesses, strategy and financial planning where such information is material</t>
    </r>
  </si>
  <si>
    <t>RC 2.1</t>
  </si>
  <si>
    <t>Identified climate-related risk and opportunities</t>
  </si>
  <si>
    <t>RC 2.2</t>
  </si>
  <si>
    <t>Impacts on business strategy</t>
  </si>
  <si>
    <t>RC 2.3</t>
  </si>
  <si>
    <t>Scenario testing and business implications</t>
  </si>
  <si>
    <t>RC 3</t>
  </si>
  <si>
    <t xml:space="preserve">RISK MANAGEMENT </t>
  </si>
  <si>
    <r>
      <rPr>
        <b/>
        <i/>
        <sz val="8"/>
        <color rgb="FF333F4F"/>
        <rFont val="Arial"/>
        <family val="2"/>
      </rPr>
      <t>TCFD Recommendation</t>
    </r>
    <r>
      <rPr>
        <i/>
        <sz val="8"/>
        <color rgb="FF333F4F"/>
        <rFont val="Arial"/>
        <family val="2"/>
      </rPr>
      <t xml:space="preserve">
Disclose how the organisation identifies, assesses and manages climate-related risks</t>
    </r>
  </si>
  <si>
    <t>RC 3.1</t>
  </si>
  <si>
    <t>Processes for identifying and assessing climate-related risks</t>
  </si>
  <si>
    <t>RC 3.2</t>
  </si>
  <si>
    <t>Processes for managing climate related risks</t>
  </si>
  <si>
    <t>RC 3.3</t>
  </si>
  <si>
    <t>Integration into organization’s overall risk management</t>
  </si>
  <si>
    <t>RC 4</t>
  </si>
  <si>
    <t>METRICS AND TARGETS</t>
  </si>
  <si>
    <r>
      <rPr>
        <b/>
        <i/>
        <sz val="8"/>
        <color rgb="FF333F4F"/>
        <rFont val="Arial"/>
        <family val="2"/>
      </rPr>
      <t>TCFD Recommendation</t>
    </r>
    <r>
      <rPr>
        <i/>
        <sz val="8"/>
        <color rgb="FF333F4F"/>
        <rFont val="Arial"/>
        <family val="2"/>
      </rPr>
      <t xml:space="preserve">
Disclose the metrics and targets used to assess and manage relevant climate related risks and opportunities where such information is material</t>
    </r>
  </si>
  <si>
    <t>RC 4.1</t>
  </si>
  <si>
    <t>Metrics used to assess climate related risks and opportunities</t>
  </si>
  <si>
    <t>RC 4.2</t>
  </si>
  <si>
    <t>Scope 1, Scope 2, and, if appropriate, Scope 3 greenhouse gas emissions</t>
  </si>
  <si>
    <t>RC 4.3</t>
  </si>
  <si>
    <t>Performance against climate related targets</t>
  </si>
  <si>
    <t>Material Topics &amp; Definitions</t>
  </si>
  <si>
    <t>GRI 102-47 List of material topics</t>
  </si>
  <si>
    <t>Economic Pillar</t>
  </si>
  <si>
    <t>Economic performance</t>
  </si>
  <si>
    <t>To ensure we can continue to provide our investors with secure, growing distributions derived from sustainable business practices.</t>
  </si>
  <si>
    <t>Business model innovation</t>
  </si>
  <si>
    <t>To ensure we can keep up with rapidly changing market conditions, we need to continuously monitor the market and consider global and local trends. Understanding the risks and opportunities of these trends will allow us to innovate and re-evaluate our strategies and, potentially, our business model.</t>
  </si>
  <si>
    <t>Accessing sustainable finance</t>
  </si>
  <si>
    <t>Investigating opportunities to utilise sustainable finance tools, such as green finance and bonds, to grow our business. Demonstrate strong ESG performance to secure our ability to access finance. Risk of not meeting ESG minimum criteria set by the providers of financial capital (e.g. lending).</t>
  </si>
  <si>
    <t>Governance Pillar</t>
  </si>
  <si>
    <t>Developing and maintaining a culture of continuous improvement, good governance and ethical conduct and making sure that this culture is supported by robust systems and processes. Ensuring timely and transparent disclosure of non-financial information.</t>
  </si>
  <si>
    <t>Supply chain management</t>
  </si>
  <si>
    <t>Assessing and reducing the environmental and social impacts, such as human rights associated with our supply chain and business partnerships.</t>
  </si>
  <si>
    <t>Cromwell will need to consider modern slavery legislation in Australia and Europe and any potential ethical and human rights risks</t>
  </si>
  <si>
    <t>Cyber-readiness</t>
  </si>
  <si>
    <t>Protecting customer's personal information and maintaining trust and competency in IT systems extends to all areas of our business. Real-time agility in the face of cyber-attack and resilience against these threats will improve business confidence and enable growth and opportunity.</t>
  </si>
  <si>
    <t>Unified global approach</t>
  </si>
  <si>
    <t>Our growing business operates across different regions and countries, and we embrace our cultural differences, whilst also working to align our business structure and processes.</t>
  </si>
  <si>
    <t>Stakeholder Pillar</t>
  </si>
  <si>
    <t>Stakeholder engagement</t>
  </si>
  <si>
    <t>Develop and maintain strong relationships with employees, investors, tenants, direct third-party suppliers, government and community.</t>
  </si>
  <si>
    <t>Enhancing occupant experience</t>
  </si>
  <si>
    <t>As cities become more urbanised, buildings become more than just a place to live or work. Cromwell must understand and respond to our customers' changing needs, and demand for more services. Creating modern and attractive workspaces which encourage work-life balance and support productivity and lifestyle improvements for our tenants.</t>
  </si>
  <si>
    <t>People Pillar</t>
  </si>
  <si>
    <t>Attract and retain the right people</t>
  </si>
  <si>
    <t>Attracting and retaining a diverse range of high calibre talent is increasingly challenging. It is paramount that we have a strong employer brand and employee value proposition, encompassing recognition, growth and flexibility, to position ourselves as an employer of choice to the types of people we want to attract.</t>
  </si>
  <si>
    <t>Create and embrace a diverse and inclusive workforce</t>
  </si>
  <si>
    <t>Committing to creating and embracing a diverse and inclusive workforce including ensuring business practices are designed in a way that include and leverage the diversity of talent, thoughts and ideas.</t>
  </si>
  <si>
    <t>Creating the leaders of tomorrow</t>
  </si>
  <si>
    <t>Encourage and mentor employees to become the future innovative leaders of our business by investing in continuous learning and growth. This will help us remain competitive and future focused.</t>
  </si>
  <si>
    <t>Our workplace health and safety system covers all of our people, tenant customers, suppliers and has a focus on continuous improvement.</t>
  </si>
  <si>
    <t>Focusing on supporting and improving the mental and physical health and wellbeing of our people and tenant customers to create healthier, happier, teams and building occupants that are efficient and effective.</t>
  </si>
  <si>
    <t>Community Contribution</t>
  </si>
  <si>
    <t>Developing a local philanthropic program that supports the business strategy and contributes to the communities where we operate. This includes shared value opportunities, sponsorships, partnerships and volunteering. Community programs are tailored to the needs of each community in which we operate.</t>
  </si>
  <si>
    <t>Climate change - direct impacts</t>
  </si>
  <si>
    <t>The physical impacts of a changing climate, including severe weather events, rising sea levels and shifting temperature zones, will have an increasing impact across our portfolio.</t>
  </si>
  <si>
    <t>Climate change - transitioning to a zero-carbon future</t>
  </si>
  <si>
    <t>The transition of the global economy to a zero carbon future presents both risks and opportunities to Cromwell. As a leader in the built environment, we have an opportunity to work with our peers and within our business to minimise the carbon footprint of our assets. However, reputational and economic risks remain from delayed action. We will set appropriate targets and strategies to develop, operate and refurbish property assets to align with stakeholder expectation.</t>
  </si>
  <si>
    <t>Resourceful and smart buildings</t>
  </si>
  <si>
    <t>We must understand and manage the impacts of our buildings and operations including waste, materials, water, energy, biodiversity and greenhouse gas emissions. Cromwell is seeing an emerging trend in 'smart building' development. We are beginning to see buildings that operate interactively and independently enhancing customer service, resource efficiency and operational improvements with services that include; waste to energy technology, rainwater collection and vertical farm.</t>
  </si>
  <si>
    <t>Explanatory Notes &amp; Definitions</t>
  </si>
  <si>
    <t>* Asset list includes directly owned European property assets under management during the CY20 reporting period</t>
  </si>
  <si>
    <t>Lettable Area</t>
  </si>
  <si>
    <t>Electricity</t>
  </si>
  <si>
    <t>District Heating &amp; Cooling</t>
  </si>
  <si>
    <t>(l)</t>
  </si>
  <si>
    <t>Asset</t>
  </si>
  <si>
    <t>2021 Sustainability Report: Risk Framework &amp; Management</t>
  </si>
  <si>
    <t>2021 Sustainability Report: Summary of Climate-related Risk &amp; Opportunity</t>
  </si>
  <si>
    <t>2021 Sustainability Report: Net Zero Target</t>
  </si>
  <si>
    <t>2021 Sustainability Report: Climate-related Financial Disclosure</t>
  </si>
  <si>
    <t>2021 Sustainability Report: Audit and Risk Universe</t>
  </si>
  <si>
    <t>2021 Sustainability Report: Technical Building Assessments &amp; Risk Assessments</t>
  </si>
  <si>
    <t>2021 Sustainability Report: Targets, Performance and Certification</t>
  </si>
  <si>
    <t>2021 Sustainability Report: Performance</t>
  </si>
  <si>
    <t>Cromwell Property Group does not make any donations to political parties</t>
  </si>
  <si>
    <t>No data</t>
  </si>
  <si>
    <t>2021 Sustainability Report pg. 03</t>
  </si>
  <si>
    <t>https://www.cromwellpropertygroup.com/about
2021 Annual Report pg. 20</t>
  </si>
  <si>
    <t>2021 Sustainability Report pg. 28</t>
  </si>
  <si>
    <t>i. Total number of employees:
2021 Sustainability Report pg. 28</t>
  </si>
  <si>
    <t>ii. Total number of operations:
2021 Sustainability Report pg. 28</t>
  </si>
  <si>
    <t>iii. Net revenues:
2021 Annual Report pg. 21</t>
  </si>
  <si>
    <t>iv. Total capitalisation:
2021 Annual Report pg. 3</t>
  </si>
  <si>
    <t>v. Quantity of products or services:
https://www.cromwellpropertygroup.com/property</t>
  </si>
  <si>
    <t>2021 Sustainability Report pg. 4</t>
  </si>
  <si>
    <t>2021 Sustainability Report pg. 9</t>
  </si>
  <si>
    <t>2021 Sustainability Report pg. 44</t>
  </si>
  <si>
    <t>2021 Sustainability Report pg. 7, 41</t>
  </si>
  <si>
    <t>2021 Sustainability Report pg. 27</t>
  </si>
  <si>
    <t>2021 Sustainability Report pg. 8</t>
  </si>
  <si>
    <t>2021 Sustainability Report pg. 10</t>
  </si>
  <si>
    <t>- Code of Conduct: https://www.cromwellpropertygroup.com/securityholder-centre/corporate-governance
- 2021 Sustainability Report pg. 10</t>
  </si>
  <si>
    <t>2021 Sustainability Report pg. 11, 18</t>
  </si>
  <si>
    <t>2021 Sustainability Report pg. 18</t>
  </si>
  <si>
    <t>2021 Sustainability Report pg. 11</t>
  </si>
  <si>
    <t>- 2021 Corporate Governance Statement (recommendations 4.3, 5.1, 5.2, 5.3, 6.1, 6.2, 6.3, 6.4): https://www.cromwellpropertygroup.com/securityholder-centre/corporate-governance
2021 Sustainability Report pg. 22</t>
  </si>
  <si>
    <t>2021 Sustainability Report pg. 12</t>
  </si>
  <si>
    <t>- 2021 Sustainability Report pg. 17
- 2021 Corporate Governance Statement (recommendation 1.1)
https://www.cromwellpropertygroup.com/
securityholder-centre/corporate-governance</t>
  </si>
  <si>
    <t>2021 Corporate Governance Statement 
(recommendation 1.1)
Delegation of Authority Policy
https://www.cromwellpropertygroup.com/
securityholder-centre/corporate-governance</t>
  </si>
  <si>
    <t>2021 Sustainability Report pg. 23</t>
  </si>
  <si>
    <t>2021 Data Pack: Materiality</t>
  </si>
  <si>
    <t>2021 Sustainability Report pg. 13</t>
  </si>
  <si>
    <t>2021 Sustainability Report pg. 3</t>
  </si>
  <si>
    <t>2021 Sustainability Report pg. 45</t>
  </si>
  <si>
    <t>Not assured</t>
  </si>
  <si>
    <t>TCFD Statement
https://www.cromwellpropertygroup.com/sustainability/sustainability-disclosures</t>
  </si>
  <si>
    <t>Not applicable - no finnacial assistance received from government</t>
  </si>
  <si>
    <t>2021 Sustainability Report pg. 15</t>
  </si>
  <si>
    <t>2021 Sustainability Report pg. 17</t>
  </si>
  <si>
    <t>2021 Sustainability Report pg. 20</t>
  </si>
  <si>
    <t>2021 Data Pack: Asset Performance</t>
  </si>
  <si>
    <t>2021 Sustainability Report pg. 42</t>
  </si>
  <si>
    <t>2021 Sustainability Report pg. 34</t>
  </si>
  <si>
    <t>2021 Sustainability Report pg. 32</t>
  </si>
  <si>
    <t>AU Modern Slavery Statement and UK Anti-Slavery and Human Trafficking Statement
https://www.cromwellpropertygroup.com/sustainability/sustainability-disclosures</t>
  </si>
  <si>
    <t>2021 Data Pack: Stakeholder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</si>
</sst>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_(* #,##0_);_(* \(#,##0\);_(* &quot;-&quot;??_);_(@_)"/>
    <numFmt numFmtId="167" formatCode="_(* #,##0.0_);_(* \(#,##0.0\);_(* &quot;-&quot;??_);_(@_)"/>
    <numFmt numFmtId="168" formatCode="0.0"/>
    <numFmt numFmtId="169" formatCode="_-* #,##0_-;\-* #,##0_-;_-* &quot;-&quot;??_-;_-@_-"/>
    <numFmt numFmtId="170" formatCode="_-* #,##0.0_-;\-* #,##0.0_-;_-* &quot;-&quot;??_-;_-@_-"/>
  </numFmts>
  <fonts count="93" x14ac:knownFonts="1">
    <font>
      <sz val="11"/>
      <color theme="1"/>
      <name val="Calibri"/>
      <family val="2"/>
      <scheme val="minor"/>
    </font>
    <font>
      <sz val="11"/>
      <color theme="1"/>
      <name val="Calibri"/>
      <family val="2"/>
      <scheme val="minor"/>
    </font>
    <font>
      <sz val="11"/>
      <color rgb="FF9C5700"/>
      <name val="Calibri"/>
      <family val="2"/>
      <scheme val="minor"/>
    </font>
    <font>
      <sz val="11"/>
      <color theme="0"/>
      <name val="Calibri"/>
      <family val="2"/>
      <scheme val="minor"/>
    </font>
    <font>
      <u/>
      <sz val="11"/>
      <color theme="10"/>
      <name val="Calibri"/>
      <family val="2"/>
      <scheme val="minor"/>
    </font>
    <font>
      <b/>
      <sz val="10"/>
      <color theme="0"/>
      <name val="Calibri"/>
      <family val="2"/>
      <scheme val="minor"/>
    </font>
    <font>
      <i/>
      <sz val="10"/>
      <color theme="0"/>
      <name val="Calibri"/>
      <family val="2"/>
      <scheme val="minor"/>
    </font>
    <font>
      <sz val="9"/>
      <color theme="1"/>
      <name val="Calibri"/>
      <family val="2"/>
      <scheme val="minor"/>
    </font>
    <font>
      <sz val="9"/>
      <name val="Calibri"/>
      <family val="2"/>
      <scheme val="minor"/>
    </font>
    <font>
      <b/>
      <sz val="9"/>
      <name val="Calibri"/>
      <family val="2"/>
      <scheme val="minor"/>
    </font>
    <font>
      <b/>
      <i/>
      <sz val="24"/>
      <color theme="0"/>
      <name val="Calibri"/>
      <family val="2"/>
      <scheme val="minor"/>
    </font>
    <font>
      <b/>
      <sz val="9"/>
      <color theme="1"/>
      <name val="Calibri"/>
      <family val="2"/>
      <scheme val="minor"/>
    </font>
    <font>
      <u/>
      <sz val="11"/>
      <color theme="4" tint="0.79998168889431442"/>
      <name val="Calibri"/>
      <family val="2"/>
      <scheme val="minor"/>
    </font>
    <font>
      <sz val="9"/>
      <color theme="0"/>
      <name val="Calibri"/>
      <family val="2"/>
      <scheme val="minor"/>
    </font>
    <font>
      <b/>
      <sz val="9"/>
      <color theme="0"/>
      <name val="Calibri"/>
      <family val="2"/>
      <scheme val="minor"/>
    </font>
    <font>
      <i/>
      <sz val="11"/>
      <color theme="0"/>
      <name val="Calibri"/>
      <family val="2"/>
      <scheme val="minor"/>
    </font>
    <font>
      <sz val="26"/>
      <color theme="0"/>
      <name val="Calibri"/>
      <family val="2"/>
      <scheme val="minor"/>
    </font>
    <font>
      <sz val="20"/>
      <color theme="0" tint="-0.14999847407452621"/>
      <name val="Calibri"/>
      <family val="2"/>
      <scheme val="minor"/>
    </font>
    <font>
      <b/>
      <sz val="16"/>
      <color theme="1" tint="0.499984740745262"/>
      <name val="Calibri"/>
      <family val="2"/>
      <scheme val="minor"/>
    </font>
    <font>
      <sz val="9"/>
      <color theme="1"/>
      <name val="Arial"/>
      <family val="2"/>
    </font>
    <font>
      <sz val="11"/>
      <color theme="1"/>
      <name val="Arial"/>
      <family val="2"/>
    </font>
    <font>
      <sz val="9"/>
      <color theme="0"/>
      <name val="Arial"/>
      <family val="2"/>
    </font>
    <font>
      <sz val="26"/>
      <color theme="0"/>
      <name val="Arial"/>
      <family val="2"/>
    </font>
    <font>
      <sz val="8"/>
      <color theme="3" tint="-0.249977111117893"/>
      <name val="Arial"/>
      <family val="2"/>
    </font>
    <font>
      <b/>
      <sz val="10"/>
      <color rgb="FF68CEF3"/>
      <name val="Arial"/>
      <family val="2"/>
    </font>
    <font>
      <sz val="8"/>
      <color rgb="FF013C5B"/>
      <name val="Arial"/>
      <family val="2"/>
    </font>
    <font>
      <i/>
      <sz val="11"/>
      <color rgb="FF013C5B"/>
      <name val="Arial"/>
      <family val="2"/>
    </font>
    <font>
      <sz val="11"/>
      <color rgb="FF013C5B"/>
      <name val="Arial"/>
      <family val="2"/>
    </font>
    <font>
      <sz val="24"/>
      <color rgb="FF013C5B"/>
      <name val="Arial"/>
      <family val="2"/>
    </font>
    <font>
      <b/>
      <u/>
      <sz val="8"/>
      <color rgb="FF013C5B"/>
      <name val="Calibri"/>
      <family val="2"/>
      <scheme val="minor"/>
    </font>
    <font>
      <sz val="8"/>
      <color theme="0" tint="-0.249977111117893"/>
      <name val="Arial"/>
      <family val="2"/>
    </font>
    <font>
      <sz val="9"/>
      <color indexed="81"/>
      <name val="Tahoma"/>
      <family val="2"/>
    </font>
    <font>
      <b/>
      <sz val="9"/>
      <color indexed="81"/>
      <name val="Tahoma"/>
      <family val="2"/>
    </font>
    <font>
      <b/>
      <sz val="8"/>
      <color rgb="FF013C5B"/>
      <name val="Arial"/>
      <family val="2"/>
    </font>
    <font>
      <sz val="12"/>
      <color theme="0"/>
      <name val="Arial"/>
      <family val="2"/>
    </font>
    <font>
      <b/>
      <sz val="10"/>
      <color theme="0"/>
      <name val="Arial"/>
      <family val="2"/>
    </font>
    <font>
      <sz val="11"/>
      <color theme="0"/>
      <name val="Arial"/>
      <family val="2"/>
    </font>
    <font>
      <b/>
      <sz val="8"/>
      <color theme="8" tint="-0.249977111117893"/>
      <name val="Arial"/>
      <family val="2"/>
    </font>
    <font>
      <sz val="8"/>
      <color theme="8" tint="-0.249977111117893"/>
      <name val="Arial"/>
      <family val="2"/>
    </font>
    <font>
      <i/>
      <sz val="8"/>
      <color theme="1" tint="0.249977111117893"/>
      <name val="Arial"/>
      <family val="2"/>
    </font>
    <font>
      <b/>
      <sz val="10"/>
      <color rgb="FF003C5A"/>
      <name val="Arial"/>
      <family val="2"/>
    </font>
    <font>
      <sz val="8"/>
      <color rgb="FF003C5A"/>
      <name val="Arial"/>
      <family val="2"/>
    </font>
    <font>
      <sz val="8"/>
      <color theme="1" tint="0.249977111117893"/>
      <name val="Arial"/>
      <family val="2"/>
    </font>
    <font>
      <sz val="10"/>
      <color rgb="FF000000"/>
      <name val="Calibri"/>
      <family val="2"/>
    </font>
    <font>
      <sz val="10"/>
      <name val="Calibri"/>
      <family val="2"/>
    </font>
    <font>
      <b/>
      <sz val="10"/>
      <name val="Calibri"/>
      <family val="2"/>
    </font>
    <font>
      <i/>
      <sz val="10"/>
      <name val="Calibri"/>
      <family val="2"/>
    </font>
    <font>
      <b/>
      <sz val="18"/>
      <color theme="1"/>
      <name val="Calibri"/>
      <family val="2"/>
      <scheme val="minor"/>
    </font>
    <font>
      <sz val="12"/>
      <color theme="1"/>
      <name val="Calibri"/>
      <family val="2"/>
      <scheme val="minor"/>
    </font>
    <font>
      <sz val="11"/>
      <color theme="1"/>
      <name val="Calibri"/>
      <family val="2"/>
    </font>
    <font>
      <b/>
      <sz val="12"/>
      <color rgb="FF000000"/>
      <name val="Calibri"/>
      <family val="2"/>
    </font>
    <font>
      <sz val="12"/>
      <color rgb="FFF2F2F2"/>
      <name val="Calibri"/>
      <family val="2"/>
    </font>
    <font>
      <i/>
      <sz val="12"/>
      <color rgb="FFF2F2F2"/>
      <name val="Calibri"/>
      <family val="2"/>
    </font>
    <font>
      <sz val="12"/>
      <color rgb="FFFFFFFF"/>
      <name val="Calibri"/>
      <family val="2"/>
    </font>
    <font>
      <i/>
      <sz val="12"/>
      <color rgb="FFFFFFFF"/>
      <name val="Calibri"/>
      <family val="2"/>
    </font>
    <font>
      <b/>
      <sz val="12"/>
      <name val="Calibri"/>
      <family val="2"/>
    </font>
    <font>
      <sz val="12"/>
      <color rgb="FF000000"/>
      <name val="Calibri"/>
      <family val="2"/>
    </font>
    <font>
      <sz val="11"/>
      <name val="Calibri"/>
      <family val="2"/>
    </font>
    <font>
      <sz val="12"/>
      <name val="Calibri"/>
      <family val="2"/>
    </font>
    <font>
      <sz val="10"/>
      <color theme="1"/>
      <name val="Calibri"/>
      <family val="2"/>
      <scheme val="minor"/>
    </font>
    <font>
      <sz val="10"/>
      <name val="Calibri"/>
      <family val="2"/>
      <scheme val="minor"/>
    </font>
    <font>
      <b/>
      <sz val="9"/>
      <color rgb="FF000000"/>
      <name val="Tahoma"/>
      <family val="2"/>
    </font>
    <font>
      <sz val="9"/>
      <color rgb="FF000000"/>
      <name val="Tahoma"/>
      <family val="2"/>
    </font>
    <font>
      <b/>
      <sz val="14"/>
      <color theme="1"/>
      <name val="Calibri"/>
      <family val="2"/>
      <scheme val="minor"/>
    </font>
    <font>
      <sz val="10"/>
      <name val="Arial"/>
      <family val="2"/>
    </font>
    <font>
      <b/>
      <sz val="8"/>
      <color theme="3" tint="-0.249977111117893"/>
      <name val="Arial"/>
      <family val="2"/>
    </font>
    <font>
      <i/>
      <sz val="8"/>
      <name val="Arial"/>
      <family val="2"/>
    </font>
    <font>
      <sz val="8"/>
      <name val="Arial"/>
      <family val="2"/>
    </font>
    <font>
      <b/>
      <sz val="8"/>
      <color theme="1" tint="0.249977111117893"/>
      <name val="Arial"/>
      <family val="2"/>
    </font>
    <font>
      <b/>
      <sz val="8"/>
      <color rgb="FF003C5A"/>
      <name val="Arial"/>
      <family val="2"/>
    </font>
    <font>
      <i/>
      <sz val="8"/>
      <color theme="8" tint="-0.249977111117893"/>
      <name val="Arial"/>
      <family val="2"/>
    </font>
    <font>
      <sz val="8"/>
      <color theme="1" tint="0.34998626667073579"/>
      <name val="Arial"/>
      <family val="2"/>
    </font>
    <font>
      <b/>
      <sz val="8"/>
      <color rgb="FF0064A9"/>
      <name val="Arial"/>
      <family val="2"/>
    </font>
    <font>
      <sz val="8"/>
      <color theme="1" tint="0.14999847407452621"/>
      <name val="Arial"/>
      <family val="2"/>
    </font>
    <font>
      <b/>
      <u/>
      <sz val="8"/>
      <color rgb="FF003C5A"/>
      <name val="Arial"/>
      <family val="2"/>
    </font>
    <font>
      <i/>
      <sz val="8"/>
      <color rgb="FFFF0000"/>
      <name val="Arial"/>
      <family val="2"/>
    </font>
    <font>
      <sz val="8"/>
      <color theme="1" tint="0.34998626667073579"/>
      <name val="Wingdings"/>
      <charset val="2"/>
    </font>
    <font>
      <i/>
      <sz val="8"/>
      <color theme="3" tint="-0.249977111117893"/>
      <name val="Arial"/>
      <family val="2"/>
    </font>
    <font>
      <i/>
      <sz val="8"/>
      <color rgb="FFC00000"/>
      <name val="Arial"/>
      <family val="2"/>
    </font>
    <font>
      <i/>
      <sz val="8"/>
      <color rgb="FF013C5B"/>
      <name val="Arial"/>
      <family val="2"/>
    </font>
    <font>
      <b/>
      <sz val="8"/>
      <color theme="4"/>
      <name val="Arial"/>
      <family val="2"/>
    </font>
    <font>
      <sz val="8"/>
      <color rgb="FFFF0000"/>
      <name val="Arial"/>
      <family val="2"/>
    </font>
    <font>
      <b/>
      <sz val="9"/>
      <color indexed="81"/>
      <name val="Tahoma"/>
      <charset val="1"/>
    </font>
    <font>
      <sz val="9"/>
      <color indexed="81"/>
      <name val="Tahoma"/>
      <charset val="1"/>
    </font>
    <font>
      <b/>
      <sz val="12"/>
      <color rgb="FF013C5B"/>
      <name val="Calibri"/>
      <family val="2"/>
      <scheme val="minor"/>
    </font>
    <font>
      <i/>
      <sz val="8"/>
      <color theme="0" tint="-0.34998626667073579"/>
      <name val="Wingdings"/>
      <charset val="2"/>
    </font>
    <font>
      <sz val="9"/>
      <color theme="1" tint="0.249977111117893"/>
      <name val="Arial"/>
      <family val="2"/>
    </font>
    <font>
      <i/>
      <sz val="8"/>
      <color theme="0" tint="-0.34998626667073579"/>
      <name val="Arial"/>
      <family val="2"/>
    </font>
    <font>
      <i/>
      <sz val="8"/>
      <color theme="1" tint="0.34998626667073579"/>
      <name val="Arial"/>
      <family val="2"/>
    </font>
    <font>
      <b/>
      <sz val="11"/>
      <color rgb="FF013C5B"/>
      <name val="Calibri"/>
      <family val="2"/>
      <scheme val="minor"/>
    </font>
    <font>
      <i/>
      <sz val="8"/>
      <color theme="1" tint="0.34998626667073579"/>
      <name val="Wingdings"/>
      <charset val="2"/>
    </font>
    <font>
      <i/>
      <sz val="8"/>
      <color rgb="FF333F4F"/>
      <name val="Arial"/>
      <family val="2"/>
    </font>
    <font>
      <b/>
      <i/>
      <sz val="8"/>
      <color rgb="FF333F4F"/>
      <name val="Arial"/>
      <family val="2"/>
    </font>
  </fonts>
  <fills count="29">
    <fill>
      <patternFill patternType="none"/>
    </fill>
    <fill>
      <patternFill patternType="gray125"/>
    </fill>
    <fill>
      <patternFill patternType="solid">
        <fgColor rgb="FFFFEB9C"/>
      </patternFill>
    </fill>
    <fill>
      <patternFill patternType="solid">
        <fgColor theme="9" tint="0.79998168889431442"/>
        <bgColor indexed="65"/>
      </patternFill>
    </fill>
    <fill>
      <patternFill patternType="solid">
        <fgColor theme="3"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EEF9FD"/>
        <bgColor indexed="64"/>
      </patternFill>
    </fill>
    <fill>
      <patternFill patternType="solid">
        <fgColor theme="9" tint="0.79998168889431442"/>
        <bgColor indexed="64"/>
      </patternFill>
    </fill>
    <fill>
      <patternFill patternType="solid">
        <fgColor rgb="FFFFB9B9"/>
        <bgColor indexed="64"/>
      </patternFill>
    </fill>
    <fill>
      <patternFill patternType="solid">
        <fgColor theme="5" tint="0.79998168889431442"/>
        <bgColor indexed="64"/>
      </patternFill>
    </fill>
    <fill>
      <patternFill patternType="solid">
        <fgColor rgb="FF013C5B"/>
        <bgColor indexed="64"/>
      </patternFill>
    </fill>
    <fill>
      <patternFill patternType="solid">
        <fgColor rgb="FFF2F2F2"/>
        <bgColor rgb="FF000000"/>
      </patternFill>
    </fill>
    <fill>
      <patternFill patternType="solid">
        <fgColor rgb="FFFFFF00"/>
        <bgColor rgb="FF000000"/>
      </patternFill>
    </fill>
    <fill>
      <patternFill patternType="solid">
        <fgColor rgb="FFD9E1F2"/>
        <bgColor rgb="FF000000"/>
      </patternFill>
    </fill>
    <fill>
      <patternFill patternType="solid">
        <fgColor rgb="FFB4C6E7"/>
        <bgColor rgb="FF000000"/>
      </patternFill>
    </fill>
    <fill>
      <patternFill patternType="solid">
        <fgColor rgb="FF8EA9DB"/>
        <bgColor rgb="FF000000"/>
      </patternFill>
    </fill>
    <fill>
      <patternFill patternType="solid">
        <fgColor rgb="FF222B35"/>
        <bgColor rgb="FF000000"/>
      </patternFill>
    </fill>
    <fill>
      <patternFill patternType="solid">
        <fgColor rgb="FF333F4F"/>
        <bgColor rgb="FF000000"/>
      </patternFill>
    </fill>
    <fill>
      <patternFill patternType="solid">
        <fgColor rgb="FF757171"/>
        <bgColor rgb="FF000000"/>
      </patternFill>
    </fill>
    <fill>
      <patternFill patternType="solid">
        <fgColor theme="5" tint="0.79998168889431442"/>
        <bgColor rgb="FF000000"/>
      </patternFill>
    </fill>
    <fill>
      <patternFill patternType="solid">
        <fgColor rgb="FF003C5A"/>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theme="7" tint="0.79998168889431442"/>
        <bgColor indexed="64"/>
      </patternFill>
    </fill>
    <fill>
      <patternFill patternType="solid">
        <fgColor rgb="FFFBFBFB"/>
        <bgColor indexed="64"/>
      </patternFill>
    </fill>
  </fills>
  <borders count="71">
    <border>
      <left/>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0"/>
      </top>
      <bottom/>
      <diagonal/>
    </border>
    <border>
      <left/>
      <right style="thin">
        <color theme="0" tint="-4.9989318521683403E-2"/>
      </right>
      <top style="thin">
        <color theme="0" tint="-4.9989318521683403E-2"/>
      </top>
      <bottom/>
      <diagonal/>
    </border>
    <border>
      <left/>
      <right/>
      <top style="thin">
        <color theme="0" tint="-4.9989318521683403E-2"/>
      </top>
      <bottom/>
      <diagonal/>
    </border>
    <border>
      <left/>
      <right style="thin">
        <color theme="0" tint="-4.9989318521683403E-2"/>
      </right>
      <top/>
      <bottom/>
      <diagonal/>
    </border>
    <border>
      <left style="thin">
        <color theme="0" tint="-0.249977111117893"/>
      </left>
      <right/>
      <top/>
      <bottom/>
      <diagonal/>
    </border>
    <border>
      <left style="thin">
        <color theme="0" tint="-0.249977111117893"/>
      </left>
      <right/>
      <top style="thin">
        <color theme="0"/>
      </top>
      <bottom/>
      <diagonal/>
    </border>
    <border>
      <left/>
      <right style="thin">
        <color theme="0" tint="-0.249977111117893"/>
      </right>
      <top/>
      <bottom/>
      <diagonal/>
    </border>
    <border>
      <left/>
      <right style="thin">
        <color theme="0" tint="-0.249977111117893"/>
      </right>
      <top style="thin">
        <color theme="0"/>
      </top>
      <bottom/>
      <diagonal/>
    </border>
    <border>
      <left style="thin">
        <color theme="0" tint="-0.14999847407452621"/>
      </left>
      <right style="thin">
        <color theme="0" tint="-4.9989318521683403E-2"/>
      </right>
      <top style="thin">
        <color theme="0" tint="-0.14999847407452621"/>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4.9989318521683403E-2"/>
      </left>
      <right style="thin">
        <color theme="0" tint="-0.14999847407452621"/>
      </right>
      <top style="thin">
        <color theme="0" tint="-4.9989318521683403E-2"/>
      </top>
      <bottom/>
      <diagonal/>
    </border>
    <border>
      <left/>
      <right/>
      <top style="thin">
        <color theme="0" tint="-0.14999847407452621"/>
      </top>
      <bottom/>
      <diagonal/>
    </border>
    <border>
      <left/>
      <right/>
      <top style="thin">
        <color theme="0"/>
      </top>
      <bottom style="thin">
        <color theme="0"/>
      </bottom>
      <diagonal/>
    </border>
    <border>
      <left/>
      <right style="thin">
        <color theme="0" tint="-0.14999847407452621"/>
      </right>
      <top style="thin">
        <color theme="0" tint="-0.14999847407452621"/>
      </top>
      <bottom/>
      <diagonal/>
    </border>
    <border>
      <left style="thin">
        <color theme="0" tint="-4.9989318521683403E-2"/>
      </left>
      <right style="thin">
        <color theme="0" tint="-4.9989318521683403E-2"/>
      </right>
      <top style="thin">
        <color theme="0" tint="-0.14999847407452621"/>
      </top>
      <bottom style="thin">
        <color theme="0" tint="-4.9989318521683403E-2"/>
      </bottom>
      <diagonal/>
    </border>
    <border>
      <left style="thin">
        <color theme="0" tint="-4.9989318521683403E-2"/>
      </left>
      <right style="thin">
        <color theme="0" tint="-0.14999847407452621"/>
      </right>
      <top style="thin">
        <color theme="0" tint="-0.14999847407452621"/>
      </top>
      <bottom style="thin">
        <color theme="0" tint="-4.9989318521683403E-2"/>
      </bottom>
      <diagonal/>
    </border>
    <border>
      <left style="thin">
        <color theme="0" tint="-4.9989318521683403E-2"/>
      </left>
      <right style="thin">
        <color theme="0" tint="-0.14999847407452621"/>
      </right>
      <top style="thin">
        <color theme="0" tint="-4.9989318521683403E-2"/>
      </top>
      <bottom style="thin">
        <color theme="0" tint="-0.14999847407452621"/>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style="thin">
        <color theme="0" tint="-4.9989318521683403E-2"/>
      </left>
      <right/>
      <top style="thin">
        <color theme="0" tint="-4.9989318521683403E-2"/>
      </top>
      <bottom style="thin">
        <color theme="0" tint="-0.14999847407452621"/>
      </bottom>
      <diagonal/>
    </border>
    <border>
      <left style="thin">
        <color theme="0" tint="-0.14999847407452621"/>
      </left>
      <right/>
      <top style="thin">
        <color theme="0" tint="-4.9989318521683403E-2"/>
      </top>
      <bottom/>
      <diagonal/>
    </border>
    <border>
      <left style="thin">
        <color theme="0" tint="-0.14999847407452621"/>
      </left>
      <right/>
      <top style="thin">
        <color theme="0"/>
      </top>
      <bottom/>
      <diagonal/>
    </border>
    <border>
      <left style="thin">
        <color theme="0" tint="-0.14999847407452621"/>
      </left>
      <right/>
      <top style="thin">
        <color theme="0"/>
      </top>
      <bottom style="thin">
        <color theme="0"/>
      </bottom>
      <diagonal/>
    </border>
    <border>
      <left/>
      <right style="thin">
        <color theme="0" tint="-0.14999847407452621"/>
      </right>
      <top/>
      <bottom/>
      <diagonal/>
    </border>
    <border>
      <left/>
      <right style="thin">
        <color theme="0" tint="-0.14999847407452621"/>
      </right>
      <top style="thin">
        <color theme="0"/>
      </top>
      <bottom style="thin">
        <color theme="0"/>
      </bottom>
      <diagonal/>
    </border>
    <border>
      <left style="thin">
        <color theme="0" tint="-0.14999847407452621"/>
      </left>
      <right/>
      <top style="thin">
        <color theme="0" tint="-0.14999847407452621"/>
      </top>
      <bottom/>
      <diagonal/>
    </border>
    <border>
      <left/>
      <right style="thin">
        <color theme="0" tint="-0.14999847407452621"/>
      </right>
      <top/>
      <bottom style="thin">
        <color theme="0" tint="-0.14999847407452621"/>
      </bottom>
      <diagonal/>
    </border>
    <border>
      <left style="thin">
        <color theme="0" tint="-0.14999847407452621"/>
      </left>
      <right/>
      <top style="medium">
        <color rgb="FF013C5B"/>
      </top>
      <bottom style="medium">
        <color rgb="FF013C5B"/>
      </bottom>
      <diagonal/>
    </border>
    <border>
      <left/>
      <right/>
      <top style="medium">
        <color rgb="FF013C5B"/>
      </top>
      <bottom style="medium">
        <color rgb="FF013C5B"/>
      </bottom>
      <diagonal/>
    </border>
    <border>
      <left/>
      <right style="thin">
        <color theme="0" tint="-0.14999847407452621"/>
      </right>
      <top style="medium">
        <color rgb="FF013C5B"/>
      </top>
      <bottom style="medium">
        <color rgb="FF013C5B"/>
      </bottom>
      <diagonal/>
    </border>
    <border>
      <left/>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0.14999847407452621"/>
      </bottom>
      <diagonal/>
    </border>
    <border>
      <left/>
      <right style="thin">
        <color theme="0" tint="-4.9989318521683403E-2"/>
      </right>
      <top/>
      <bottom style="thin">
        <color theme="0" tint="-0.14999847407452621"/>
      </bottom>
      <diagonal/>
    </border>
    <border>
      <left/>
      <right/>
      <top style="thin">
        <color theme="0" tint="-4.9989318521683403E-2"/>
      </top>
      <bottom style="thin">
        <color theme="0" tint="-0.14999847407452621"/>
      </bottom>
      <diagonal/>
    </border>
    <border>
      <left style="thin">
        <color theme="0" tint="-0.14999847407452621"/>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top/>
      <bottom style="thin">
        <color theme="0" tint="-4.9989318521683403E-2"/>
      </bottom>
      <diagonal/>
    </border>
    <border>
      <left style="thin">
        <color theme="0" tint="-4.9989318521683403E-2"/>
      </left>
      <right style="thin">
        <color theme="0" tint="-0.14999847407452621"/>
      </right>
      <top/>
      <bottom style="thin">
        <color theme="0" tint="-4.9989318521683403E-2"/>
      </bottom>
      <diagonal/>
    </border>
    <border>
      <left style="thin">
        <color theme="0" tint="-4.9989318521683403E-2"/>
      </left>
      <right/>
      <top/>
      <bottom/>
      <diagonal/>
    </border>
    <border>
      <left style="thin">
        <color theme="0" tint="-4.9989318521683403E-2"/>
      </left>
      <right style="thin">
        <color theme="0" tint="-0.14999847407452621"/>
      </right>
      <top/>
      <bottom/>
      <diagonal/>
    </border>
    <border>
      <left style="thin">
        <color theme="0" tint="-4.9989318521683403E-2"/>
      </left>
      <right/>
      <top/>
      <bottom style="thin">
        <color theme="0" tint="-0.14999847407452621"/>
      </bottom>
      <diagonal/>
    </border>
    <border>
      <left style="thin">
        <color theme="0" tint="-4.9989318521683403E-2"/>
      </left>
      <right style="thin">
        <color theme="0" tint="-0.14999847407452621"/>
      </right>
      <top/>
      <bottom style="thin">
        <color theme="0" tint="-0.14999847407452621"/>
      </bottom>
      <diagonal/>
    </border>
    <border>
      <left/>
      <right style="thin">
        <color theme="0" tint="-0.14999847407452621"/>
      </right>
      <top style="thin">
        <color theme="0"/>
      </top>
      <bottom/>
      <diagonal/>
    </border>
    <border>
      <left/>
      <right/>
      <top style="thin">
        <color theme="0" tint="-0.249977111117893"/>
      </top>
      <bottom/>
      <diagonal/>
    </border>
    <border>
      <left/>
      <right/>
      <top style="thin">
        <color theme="0" tint="-0.249977111117893"/>
      </top>
      <bottom style="double">
        <color theme="0" tint="-0.249977111117893"/>
      </bottom>
      <diagonal/>
    </border>
    <border>
      <left style="thin">
        <color rgb="FFD9D9D9"/>
      </left>
      <right style="thin">
        <color rgb="FFD9D9D9"/>
      </right>
      <top style="thin">
        <color rgb="FFD9D9D9"/>
      </top>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bottom style="thin">
        <color rgb="FFD9D9D9"/>
      </bottom>
      <diagonal/>
    </border>
    <border>
      <left/>
      <right/>
      <top/>
      <bottom style="thin">
        <color theme="0" tint="-0.249977111117893"/>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top/>
      <bottom style="thin">
        <color theme="0" tint="-0.499984740745262"/>
      </bottom>
      <diagonal/>
    </border>
    <border>
      <left style="thick">
        <color theme="0"/>
      </left>
      <right/>
      <top/>
      <bottom style="thin">
        <color theme="0" tint="-0.499984740745262"/>
      </bottom>
      <diagonal/>
    </border>
    <border>
      <left/>
      <right style="thick">
        <color theme="0"/>
      </right>
      <top/>
      <bottom style="thin">
        <color theme="0" tint="-0.499984740745262"/>
      </bottom>
      <diagonal/>
    </border>
    <border>
      <left/>
      <right/>
      <top style="thin">
        <color theme="0" tint="-0.499984740745262"/>
      </top>
      <bottom style="thin">
        <color theme="0" tint="-0.249977111117893"/>
      </bottom>
      <diagonal/>
    </border>
    <border>
      <left/>
      <right style="thin">
        <color theme="0" tint="-0.14999847407452621"/>
      </right>
      <top/>
      <bottom style="thin">
        <color theme="0"/>
      </bottom>
      <diagonal/>
    </border>
    <border>
      <left/>
      <right/>
      <top/>
      <bottom style="thin">
        <color theme="0"/>
      </bottom>
      <diagonal/>
    </border>
    <border>
      <left/>
      <right/>
      <top/>
      <bottom style="double">
        <color theme="0" tint="-0.249977111117893"/>
      </bottom>
      <diagonal/>
    </border>
    <border>
      <left/>
      <right/>
      <top style="double">
        <color theme="0" tint="-0.249977111117893"/>
      </top>
      <bottom style="thin">
        <color theme="0" tint="-0.14999847407452621"/>
      </bottom>
      <diagonal/>
    </border>
    <border>
      <left/>
      <right/>
      <top style="thin">
        <color theme="0" tint="-0.249977111117893"/>
      </top>
      <bottom style="thin">
        <color theme="0" tint="-4.9989318521683403E-2"/>
      </bottom>
      <diagonal/>
    </border>
  </borders>
  <cellStyleXfs count="17">
    <xf numFmtId="0" fontId="0" fillId="0" borderId="0"/>
    <xf numFmtId="0" fontId="2" fillId="2" borderId="0" applyNumberFormat="0" applyBorder="0" applyAlignment="0" applyProtection="0"/>
    <xf numFmtId="0" fontId="1" fillId="3" borderId="0" applyNumberFormat="0" applyBorder="0" applyAlignment="0" applyProtection="0"/>
    <xf numFmtId="0" fontId="4" fillId="0" borderId="0" applyNumberForma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48" fillId="0" borderId="0" applyFont="0" applyFill="0" applyBorder="0" applyAlignment="0" applyProtection="0"/>
    <xf numFmtId="0" fontId="48" fillId="0" borderId="0"/>
    <xf numFmtId="164" fontId="1" fillId="0" borderId="0" applyFont="0" applyFill="0" applyBorder="0" applyAlignment="0" applyProtection="0"/>
    <xf numFmtId="0" fontId="1" fillId="0" borderId="0"/>
    <xf numFmtId="0" fontId="56" fillId="0" borderId="0"/>
    <xf numFmtId="164" fontId="56" fillId="0" borderId="0" applyFont="0" applyFill="0" applyBorder="0" applyAlignment="0" applyProtection="0"/>
    <xf numFmtId="0" fontId="64" fillId="0" borderId="0"/>
  </cellStyleXfs>
  <cellXfs count="782">
    <xf numFmtId="0" fontId="0" fillId="0" borderId="0" xfId="0"/>
    <xf numFmtId="0" fontId="0" fillId="4" borderId="2" xfId="0" applyFill="1" applyBorder="1" applyAlignment="1">
      <alignment vertical="center"/>
    </xf>
    <xf numFmtId="0" fontId="5" fillId="4" borderId="2" xfId="2" applyFont="1" applyFill="1" applyBorder="1" applyAlignment="1">
      <alignment horizontal="left" vertical="center" wrapText="1"/>
    </xf>
    <xf numFmtId="0" fontId="5" fillId="4" borderId="2" xfId="2" applyFont="1" applyFill="1" applyBorder="1" applyAlignment="1">
      <alignment horizontal="left" vertical="center"/>
    </xf>
    <xf numFmtId="0" fontId="5" fillId="4" borderId="2" xfId="2" applyFont="1" applyFill="1" applyBorder="1" applyAlignment="1">
      <alignment vertical="center"/>
    </xf>
    <xf numFmtId="0" fontId="0" fillId="4" borderId="0" xfId="0" applyFill="1" applyBorder="1" applyAlignment="1">
      <alignment vertical="center"/>
    </xf>
    <xf numFmtId="0" fontId="0" fillId="4" borderId="0" xfId="0" applyFill="1" applyBorder="1" applyAlignment="1">
      <alignment horizontal="center" vertical="center"/>
    </xf>
    <xf numFmtId="0" fontId="6" fillId="4" borderId="0" xfId="0" applyFont="1" applyFill="1" applyBorder="1" applyAlignment="1">
      <alignment vertical="top"/>
    </xf>
    <xf numFmtId="0" fontId="7" fillId="6" borderId="0" xfId="0" applyFont="1" applyFill="1"/>
    <xf numFmtId="0" fontId="10" fillId="4" borderId="0" xfId="0" applyFont="1" applyFill="1" applyBorder="1" applyAlignment="1">
      <alignment vertical="center"/>
    </xf>
    <xf numFmtId="0" fontId="7" fillId="6" borderId="0" xfId="0" applyFont="1" applyFill="1" applyBorder="1"/>
    <xf numFmtId="0" fontId="7" fillId="6" borderId="0" xfId="0" applyFont="1" applyFill="1" applyBorder="1" applyAlignment="1">
      <alignment horizontal="left" vertical="top"/>
    </xf>
    <xf numFmtId="0" fontId="7" fillId="6" borderId="0" xfId="0" applyFont="1" applyFill="1" applyBorder="1" applyAlignment="1">
      <alignment horizontal="left" vertical="top" wrapText="1"/>
    </xf>
    <xf numFmtId="0" fontId="7" fillId="6" borderId="0" xfId="0" applyFont="1" applyFill="1" applyBorder="1" applyAlignment="1">
      <alignment vertical="center"/>
    </xf>
    <xf numFmtId="0" fontId="8" fillId="6" borderId="0" xfId="1" applyFont="1" applyFill="1" applyBorder="1" applyAlignment="1">
      <alignment horizontal="left" vertical="top"/>
    </xf>
    <xf numFmtId="0" fontId="8" fillId="6" borderId="0" xfId="0" applyFont="1" applyFill="1" applyBorder="1" applyAlignment="1">
      <alignment horizontal="left" vertical="top"/>
    </xf>
    <xf numFmtId="0" fontId="8" fillId="6" borderId="0" xfId="0" applyFont="1" applyFill="1" applyBorder="1" applyAlignment="1">
      <alignment horizontal="left" vertical="top" wrapText="1"/>
    </xf>
    <xf numFmtId="0" fontId="8" fillId="6" borderId="0" xfId="1" applyFont="1" applyFill="1" applyBorder="1" applyAlignment="1">
      <alignment horizontal="left" vertical="top" wrapText="1"/>
    </xf>
    <xf numFmtId="0" fontId="7" fillId="6" borderId="0" xfId="2" applyFont="1" applyFill="1" applyBorder="1" applyAlignment="1">
      <alignment horizontal="left" vertical="top"/>
    </xf>
    <xf numFmtId="0" fontId="7" fillId="6" borderId="0" xfId="2" applyFont="1" applyFill="1" applyBorder="1" applyAlignment="1">
      <alignment horizontal="left" vertical="top" wrapText="1"/>
    </xf>
    <xf numFmtId="0" fontId="8" fillId="6" borderId="0" xfId="0" applyFont="1" applyFill="1" applyBorder="1"/>
    <xf numFmtId="0" fontId="9" fillId="6" borderId="0" xfId="0" applyFont="1" applyFill="1" applyBorder="1" applyAlignment="1">
      <alignment vertical="center"/>
    </xf>
    <xf numFmtId="0" fontId="8" fillId="6" borderId="0" xfId="0" applyFont="1" applyFill="1" applyBorder="1" applyAlignment="1">
      <alignment vertical="center"/>
    </xf>
    <xf numFmtId="0" fontId="7" fillId="6" borderId="0" xfId="0" applyFont="1" applyFill="1" applyBorder="1" applyAlignment="1">
      <alignment horizontal="center" vertical="top"/>
    </xf>
    <xf numFmtId="0" fontId="7" fillId="6" borderId="0" xfId="0" applyFont="1" applyFill="1" applyBorder="1" applyAlignment="1">
      <alignment horizontal="center" vertical="top" wrapText="1"/>
    </xf>
    <xf numFmtId="0" fontId="7" fillId="6" borderId="0" xfId="0" applyFont="1" applyFill="1" applyBorder="1" applyAlignment="1">
      <alignment horizontal="center" vertical="center"/>
    </xf>
    <xf numFmtId="0" fontId="11" fillId="6" borderId="0" xfId="0" applyFont="1" applyFill="1" applyBorder="1" applyAlignment="1">
      <alignment horizontal="left" vertical="top" wrapText="1"/>
    </xf>
    <xf numFmtId="0" fontId="11" fillId="6" borderId="0" xfId="0" applyFont="1" applyFill="1" applyBorder="1" applyAlignment="1">
      <alignment horizontal="left" vertical="top"/>
    </xf>
    <xf numFmtId="0" fontId="7" fillId="5" borderId="1" xfId="0" applyFont="1" applyFill="1" applyBorder="1" applyAlignment="1">
      <alignment vertical="center"/>
    </xf>
    <xf numFmtId="0" fontId="7" fillId="5" borderId="1" xfId="0" applyFont="1" applyFill="1" applyBorder="1" applyAlignment="1">
      <alignment horizontal="left" vertical="top" wrapText="1"/>
    </xf>
    <xf numFmtId="0" fontId="7" fillId="5" borderId="1" xfId="0" applyFont="1" applyFill="1" applyBorder="1" applyAlignment="1">
      <alignment horizontal="left" vertical="top"/>
    </xf>
    <xf numFmtId="0" fontId="8" fillId="5" borderId="1" xfId="1" applyFont="1" applyFill="1" applyBorder="1" applyAlignment="1">
      <alignment horizontal="left" vertical="top"/>
    </xf>
    <xf numFmtId="0" fontId="9" fillId="6" borderId="0" xfId="1" applyFont="1" applyFill="1" applyBorder="1" applyAlignment="1">
      <alignment horizontal="left" vertical="top"/>
    </xf>
    <xf numFmtId="0" fontId="11" fillId="6" borderId="0" xfId="0" applyFont="1" applyFill="1" applyBorder="1" applyAlignment="1">
      <alignment vertical="center"/>
    </xf>
    <xf numFmtId="0" fontId="7" fillId="6" borderId="0" xfId="0" applyFont="1" applyFill="1" applyAlignment="1"/>
    <xf numFmtId="0" fontId="7" fillId="6" borderId="0" xfId="0" applyFont="1" applyFill="1" applyBorder="1" applyAlignment="1"/>
    <xf numFmtId="0" fontId="8" fillId="6" borderId="0" xfId="0" applyFont="1" applyFill="1" applyBorder="1" applyAlignment="1"/>
    <xf numFmtId="0" fontId="0" fillId="0" borderId="0" xfId="0" applyFill="1" applyBorder="1" applyAlignment="1">
      <alignment vertical="center"/>
    </xf>
    <xf numFmtId="0" fontId="7" fillId="0" borderId="0" xfId="0" applyFont="1" applyFill="1" applyBorder="1" applyAlignment="1">
      <alignment vertical="center"/>
    </xf>
    <xf numFmtId="0" fontId="8" fillId="0" borderId="0" xfId="0" applyFont="1" applyFill="1" applyBorder="1"/>
    <xf numFmtId="0" fontId="0" fillId="0" borderId="2" xfId="0" applyFill="1" applyBorder="1" applyAlignment="1">
      <alignment vertical="center"/>
    </xf>
    <xf numFmtId="0" fontId="0" fillId="4" borderId="6" xfId="0" applyFill="1" applyBorder="1" applyAlignment="1">
      <alignment vertical="center"/>
    </xf>
    <xf numFmtId="0" fontId="6" fillId="4" borderId="6" xfId="0" applyFont="1" applyFill="1" applyBorder="1" applyAlignment="1">
      <alignment vertical="top"/>
    </xf>
    <xf numFmtId="0" fontId="0" fillId="4" borderId="7" xfId="0" applyFill="1" applyBorder="1" applyAlignment="1">
      <alignment vertical="center"/>
    </xf>
    <xf numFmtId="0" fontId="7" fillId="6" borderId="6" xfId="0" applyFont="1" applyFill="1" applyBorder="1"/>
    <xf numFmtId="0" fontId="7" fillId="6" borderId="6" xfId="0" applyFont="1" applyFill="1" applyBorder="1" applyAlignment="1">
      <alignment vertical="center"/>
    </xf>
    <xf numFmtId="0" fontId="8" fillId="6" borderId="6" xfId="0" applyFont="1" applyFill="1" applyBorder="1"/>
    <xf numFmtId="0" fontId="0" fillId="4" borderId="8" xfId="0" applyFill="1" applyBorder="1" applyAlignment="1">
      <alignment vertical="center"/>
    </xf>
    <xf numFmtId="0" fontId="7" fillId="6" borderId="8" xfId="0" applyFont="1" applyFill="1" applyBorder="1" applyAlignment="1">
      <alignment vertical="center"/>
    </xf>
    <xf numFmtId="0" fontId="8" fillId="6" borderId="8" xfId="0" applyFont="1" applyFill="1" applyBorder="1"/>
    <xf numFmtId="0" fontId="15" fillId="4" borderId="0" xfId="0" applyFont="1" applyFill="1" applyBorder="1" applyAlignment="1">
      <alignment vertical="center"/>
    </xf>
    <xf numFmtId="0" fontId="3" fillId="4" borderId="9" xfId="0" applyFont="1" applyFill="1" applyBorder="1" applyAlignment="1">
      <alignment horizontal="right" vertical="center"/>
    </xf>
    <xf numFmtId="0" fontId="16" fillId="4" borderId="2" xfId="0" applyFont="1" applyFill="1" applyBorder="1" applyAlignment="1">
      <alignment horizontal="left" vertical="center"/>
    </xf>
    <xf numFmtId="0" fontId="7" fillId="4" borderId="6" xfId="0" applyFont="1" applyFill="1" applyBorder="1" applyAlignment="1">
      <alignment vertical="center"/>
    </xf>
    <xf numFmtId="0" fontId="13" fillId="4" borderId="0" xfId="0" applyFont="1" applyFill="1" applyBorder="1" applyAlignment="1">
      <alignment vertical="center"/>
    </xf>
    <xf numFmtId="0" fontId="7" fillId="4" borderId="0" xfId="0" applyFont="1" applyFill="1" applyBorder="1" applyAlignment="1">
      <alignment vertical="center"/>
    </xf>
    <xf numFmtId="0" fontId="7" fillId="4" borderId="0" xfId="0" applyFont="1" applyFill="1" applyBorder="1" applyAlignment="1">
      <alignment horizontal="center" vertical="center"/>
    </xf>
    <xf numFmtId="0" fontId="7" fillId="4" borderId="8" xfId="0" applyFont="1" applyFill="1" applyBorder="1" applyAlignment="1">
      <alignment vertical="center"/>
    </xf>
    <xf numFmtId="0" fontId="17" fillId="4" borderId="0" xfId="0" applyFont="1" applyFill="1" applyBorder="1" applyAlignment="1">
      <alignment vertical="center"/>
    </xf>
    <xf numFmtId="0" fontId="18" fillId="4" borderId="0" xfId="0" applyFont="1" applyFill="1" applyBorder="1" applyAlignment="1">
      <alignment vertical="center"/>
    </xf>
    <xf numFmtId="0" fontId="14" fillId="4" borderId="2" xfId="2" applyFont="1" applyFill="1" applyBorder="1" applyAlignment="1">
      <alignment vertical="center"/>
    </xf>
    <xf numFmtId="0" fontId="19" fillId="0" borderId="0" xfId="0" applyFont="1" applyFill="1" applyBorder="1" applyAlignment="1">
      <alignment vertical="center"/>
    </xf>
    <xf numFmtId="0" fontId="20" fillId="0" borderId="0" xfId="0" applyFont="1" applyFill="1" applyBorder="1" applyAlignment="1">
      <alignment vertical="center"/>
    </xf>
    <xf numFmtId="0" fontId="20" fillId="0" borderId="2" xfId="0" applyFont="1" applyFill="1" applyBorder="1" applyAlignment="1">
      <alignment vertical="center"/>
    </xf>
    <xf numFmtId="0" fontId="23" fillId="0" borderId="0" xfId="0" applyFont="1" applyFill="1" applyBorder="1" applyAlignment="1">
      <alignment vertical="center"/>
    </xf>
    <xf numFmtId="0" fontId="23" fillId="5" borderId="0" xfId="0" applyFont="1" applyFill="1" applyBorder="1" applyAlignment="1">
      <alignment vertical="center"/>
    </xf>
    <xf numFmtId="0" fontId="23" fillId="5" borderId="2" xfId="0" applyFont="1" applyFill="1" applyBorder="1" applyAlignment="1">
      <alignment vertical="center"/>
    </xf>
    <xf numFmtId="0" fontId="23" fillId="5" borderId="0" xfId="0" applyFont="1" applyFill="1" applyBorder="1" applyAlignment="1"/>
    <xf numFmtId="0" fontId="23" fillId="5" borderId="0" xfId="0" applyFont="1" applyFill="1" applyBorder="1" applyAlignment="1">
      <alignment horizontal="left" vertical="top"/>
    </xf>
    <xf numFmtId="0" fontId="23" fillId="8" borderId="15" xfId="0" applyFont="1" applyFill="1" applyBorder="1" applyAlignment="1">
      <alignment horizontal="left" vertical="top"/>
    </xf>
    <xf numFmtId="0" fontId="23" fillId="8" borderId="15" xfId="0" applyFont="1" applyFill="1" applyBorder="1" applyAlignment="1">
      <alignment vertical="center"/>
    </xf>
    <xf numFmtId="0" fontId="24" fillId="8" borderId="15" xfId="0" applyFont="1" applyFill="1" applyBorder="1" applyAlignment="1">
      <alignment vertical="center"/>
    </xf>
    <xf numFmtId="0" fontId="23" fillId="8" borderId="28" xfId="0" applyFont="1" applyFill="1" applyBorder="1" applyAlignment="1">
      <alignment vertical="center"/>
    </xf>
    <xf numFmtId="0" fontId="23" fillId="5" borderId="20" xfId="0" applyFont="1" applyFill="1" applyBorder="1" applyAlignment="1">
      <alignment vertical="center"/>
    </xf>
    <xf numFmtId="0" fontId="23" fillId="5" borderId="27" xfId="0" applyFont="1" applyFill="1" applyBorder="1" applyAlignment="1">
      <alignment vertical="center"/>
    </xf>
    <xf numFmtId="0" fontId="24" fillId="8" borderId="26" xfId="0" applyFont="1" applyFill="1" applyBorder="1" applyAlignment="1">
      <alignment horizontal="center" vertical="center"/>
    </xf>
    <xf numFmtId="0" fontId="23" fillId="5" borderId="20" xfId="0" applyFont="1" applyFill="1" applyBorder="1"/>
    <xf numFmtId="0" fontId="23" fillId="5" borderId="0" xfId="0" applyFont="1" applyFill="1" applyBorder="1" applyAlignment="1">
      <alignment horizontal="left" vertical="top" wrapText="1"/>
    </xf>
    <xf numFmtId="0" fontId="23" fillId="5" borderId="0" xfId="0" applyFont="1" applyFill="1" applyBorder="1"/>
    <xf numFmtId="0" fontId="23" fillId="5" borderId="20" xfId="0" applyFont="1" applyFill="1" applyBorder="1" applyAlignment="1"/>
    <xf numFmtId="0" fontId="23" fillId="5" borderId="0" xfId="0" applyFont="1" applyFill="1" applyBorder="1" applyAlignment="1">
      <alignment horizontal="center" vertical="center"/>
    </xf>
    <xf numFmtId="0" fontId="25" fillId="5" borderId="0" xfId="0" applyFont="1" applyFill="1" applyBorder="1" applyAlignment="1"/>
    <xf numFmtId="0" fontId="25" fillId="5" borderId="20" xfId="0" applyFont="1" applyFill="1" applyBorder="1" applyAlignment="1"/>
    <xf numFmtId="0" fontId="25" fillId="5" borderId="0" xfId="0" applyFont="1" applyFill="1" applyBorder="1" applyAlignment="1">
      <alignment horizontal="left" vertical="top"/>
    </xf>
    <xf numFmtId="0" fontId="25" fillId="5" borderId="0" xfId="0" applyFont="1" applyFill="1" applyBorder="1" applyAlignment="1">
      <alignment vertical="center"/>
    </xf>
    <xf numFmtId="0" fontId="25" fillId="5" borderId="27" xfId="0" applyFont="1" applyFill="1" applyBorder="1" applyAlignment="1">
      <alignment vertical="center"/>
    </xf>
    <xf numFmtId="0" fontId="23" fillId="5" borderId="21" xfId="0" applyFont="1" applyFill="1" applyBorder="1" applyAlignment="1">
      <alignment vertical="center"/>
    </xf>
    <xf numFmtId="0" fontId="23" fillId="5" borderId="22" xfId="0" applyFont="1" applyFill="1" applyBorder="1" applyAlignment="1">
      <alignment vertical="center"/>
    </xf>
    <xf numFmtId="0" fontId="23" fillId="5" borderId="22" xfId="0" applyFont="1" applyFill="1" applyBorder="1" applyAlignment="1">
      <alignment horizontal="center" vertical="center"/>
    </xf>
    <xf numFmtId="0" fontId="23" fillId="5" borderId="30" xfId="0" applyFont="1" applyFill="1" applyBorder="1" applyAlignment="1">
      <alignment vertical="center"/>
    </xf>
    <xf numFmtId="0" fontId="21" fillId="0" borderId="20" xfId="0" applyFont="1" applyFill="1" applyBorder="1" applyAlignment="1">
      <alignment vertical="center"/>
    </xf>
    <xf numFmtId="0" fontId="19" fillId="0" borderId="0" xfId="0" applyFont="1" applyFill="1" applyBorder="1" applyAlignment="1">
      <alignment horizontal="center" vertical="center"/>
    </xf>
    <xf numFmtId="0" fontId="19" fillId="0" borderId="27" xfId="0" applyFont="1" applyFill="1" applyBorder="1" applyAlignment="1">
      <alignment vertical="center"/>
    </xf>
    <xf numFmtId="0" fontId="20" fillId="0" borderId="20" xfId="0" applyFont="1" applyFill="1" applyBorder="1" applyAlignment="1">
      <alignment vertical="center"/>
    </xf>
    <xf numFmtId="0" fontId="26"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xf>
    <xf numFmtId="0" fontId="27" fillId="0" borderId="27" xfId="0" applyFont="1" applyFill="1" applyBorder="1" applyAlignment="1">
      <alignment vertical="center"/>
    </xf>
    <xf numFmtId="0" fontId="23" fillId="0" borderId="29" xfId="0" applyFont="1" applyFill="1" applyBorder="1" applyAlignment="1">
      <alignment vertical="center"/>
    </xf>
    <xf numFmtId="0" fontId="23" fillId="0" borderId="14" xfId="0" applyFont="1" applyFill="1" applyBorder="1" applyAlignment="1">
      <alignment vertical="center"/>
    </xf>
    <xf numFmtId="0" fontId="23" fillId="0" borderId="16" xfId="0" applyFont="1" applyFill="1" applyBorder="1" applyAlignment="1">
      <alignment vertical="center"/>
    </xf>
    <xf numFmtId="0" fontId="28" fillId="0" borderId="0" xfId="0" applyFont="1" applyFill="1" applyBorder="1" applyAlignment="1">
      <alignment vertical="center"/>
    </xf>
    <xf numFmtId="0" fontId="24" fillId="8" borderId="18" xfId="0" applyFont="1" applyFill="1" applyBorder="1" applyAlignment="1">
      <alignment horizontal="center" vertical="center" wrapText="1"/>
    </xf>
    <xf numFmtId="0" fontId="30" fillId="5" borderId="12" xfId="0" applyFont="1" applyFill="1" applyBorder="1" applyAlignment="1">
      <alignment vertical="top"/>
    </xf>
    <xf numFmtId="0" fontId="30" fillId="5" borderId="19" xfId="0" applyFont="1" applyFill="1" applyBorder="1" applyAlignment="1">
      <alignment vertical="top"/>
    </xf>
    <xf numFmtId="0" fontId="25" fillId="9" borderId="12" xfId="0" applyFont="1" applyFill="1" applyBorder="1" applyAlignment="1">
      <alignment vertical="top"/>
    </xf>
    <xf numFmtId="0" fontId="24" fillId="8" borderId="17" xfId="0" applyFont="1" applyFill="1" applyBorder="1" applyAlignment="1">
      <alignment horizontal="left" vertical="center" wrapText="1"/>
    </xf>
    <xf numFmtId="0" fontId="25" fillId="0" borderId="34" xfId="0" applyFont="1" applyFill="1" applyBorder="1" applyAlignment="1">
      <alignment vertical="top" wrapText="1"/>
    </xf>
    <xf numFmtId="0" fontId="24" fillId="8" borderId="18" xfId="0" applyFont="1" applyFill="1" applyBorder="1" applyAlignment="1">
      <alignment horizontal="left" vertical="center" wrapText="1"/>
    </xf>
    <xf numFmtId="0" fontId="25" fillId="5" borderId="12" xfId="0" applyFont="1" applyFill="1" applyBorder="1" applyAlignment="1">
      <alignment horizontal="left" vertical="top" wrapText="1"/>
    </xf>
    <xf numFmtId="0" fontId="25" fillId="0" borderId="39" xfId="0" applyFont="1" applyFill="1" applyBorder="1" applyAlignment="1">
      <alignment vertical="top" wrapText="1"/>
    </xf>
    <xf numFmtId="0" fontId="25" fillId="5" borderId="19" xfId="0" applyFont="1" applyFill="1" applyBorder="1" applyAlignment="1">
      <alignment horizontal="left" vertical="top" wrapText="1"/>
    </xf>
    <xf numFmtId="0" fontId="33" fillId="5" borderId="0" xfId="0" applyFont="1" applyFill="1" applyBorder="1" applyAlignment="1">
      <alignment vertical="center"/>
    </xf>
    <xf numFmtId="0" fontId="22" fillId="12" borderId="31" xfId="0" applyFont="1" applyFill="1" applyBorder="1" applyAlignment="1">
      <alignment horizontal="left" vertical="center"/>
    </xf>
    <xf numFmtId="0" fontId="22" fillId="12" borderId="32" xfId="0" applyFont="1" applyFill="1" applyBorder="1" applyAlignment="1">
      <alignment horizontal="left" vertical="center"/>
    </xf>
    <xf numFmtId="0" fontId="34" fillId="12" borderId="32" xfId="2" applyFont="1" applyFill="1" applyBorder="1" applyAlignment="1">
      <alignment horizontal="left" vertical="center"/>
    </xf>
    <xf numFmtId="0" fontId="35" fillId="12" borderId="32" xfId="2" applyFont="1" applyFill="1" applyBorder="1" applyAlignment="1">
      <alignment horizontal="left" vertical="center"/>
    </xf>
    <xf numFmtId="0" fontId="35" fillId="12" borderId="32" xfId="2" applyFont="1" applyFill="1" applyBorder="1" applyAlignment="1">
      <alignment horizontal="left" vertical="center" wrapText="1"/>
    </xf>
    <xf numFmtId="0" fontId="36" fillId="12" borderId="32" xfId="0" applyFont="1" applyFill="1" applyBorder="1" applyAlignment="1">
      <alignment vertical="center"/>
    </xf>
    <xf numFmtId="0" fontId="36" fillId="12" borderId="33" xfId="0" applyFont="1" applyFill="1" applyBorder="1" applyAlignment="1">
      <alignment vertical="center"/>
    </xf>
    <xf numFmtId="0" fontId="23" fillId="5" borderId="51" xfId="0" applyFont="1" applyFill="1" applyBorder="1" applyAlignment="1">
      <alignment vertical="center"/>
    </xf>
    <xf numFmtId="0" fontId="25" fillId="5" borderId="51" xfId="0" applyFont="1" applyFill="1" applyBorder="1" applyAlignment="1"/>
    <xf numFmtId="0" fontId="25" fillId="5" borderId="51" xfId="0" applyFont="1" applyFill="1" applyBorder="1" applyAlignment="1">
      <alignment vertical="center"/>
    </xf>
    <xf numFmtId="0" fontId="40" fillId="8" borderId="15" xfId="0" applyFont="1" applyFill="1" applyBorder="1" applyAlignment="1">
      <alignment vertical="center"/>
    </xf>
    <xf numFmtId="0" fontId="41" fillId="0" borderId="0" xfId="0" applyFont="1" applyFill="1" applyBorder="1" applyAlignment="1">
      <alignment vertical="center"/>
    </xf>
    <xf numFmtId="0" fontId="40" fillId="8" borderId="26" xfId="0" applyFont="1" applyFill="1" applyBorder="1" applyAlignment="1">
      <alignment horizontal="center" vertical="center"/>
    </xf>
    <xf numFmtId="0" fontId="41" fillId="8" borderId="15" xfId="0" applyFont="1" applyFill="1" applyBorder="1" applyAlignment="1">
      <alignment horizontal="left" vertical="top"/>
    </xf>
    <xf numFmtId="0" fontId="41" fillId="8" borderId="15" xfId="0" applyFont="1" applyFill="1" applyBorder="1" applyAlignment="1">
      <alignment vertical="center"/>
    </xf>
    <xf numFmtId="0" fontId="41" fillId="8" borderId="28" xfId="0" applyFont="1" applyFill="1" applyBorder="1" applyAlignment="1">
      <alignment vertical="center"/>
    </xf>
    <xf numFmtId="0" fontId="41" fillId="5" borderId="2" xfId="0" applyFont="1" applyFill="1" applyBorder="1" applyAlignment="1">
      <alignment vertical="center"/>
    </xf>
    <xf numFmtId="0" fontId="42" fillId="5" borderId="0" xfId="0" applyFont="1" applyFill="1" applyBorder="1" applyAlignment="1">
      <alignment vertical="center"/>
    </xf>
    <xf numFmtId="0" fontId="23" fillId="5" borderId="52" xfId="0" applyFont="1" applyFill="1" applyBorder="1" applyAlignment="1">
      <alignment vertical="center"/>
    </xf>
    <xf numFmtId="166" fontId="0" fillId="0" borderId="0" xfId="0" applyNumberFormat="1"/>
    <xf numFmtId="164" fontId="0" fillId="0" borderId="0" xfId="0" applyNumberFormat="1"/>
    <xf numFmtId="167" fontId="43" fillId="13" borderId="0" xfId="9" applyNumberFormat="1" applyFont="1" applyFill="1" applyBorder="1" applyAlignment="1">
      <alignment horizontal="left" vertical="center"/>
    </xf>
    <xf numFmtId="166" fontId="43" fillId="13" borderId="0" xfId="9" applyNumberFormat="1" applyFont="1" applyFill="1" applyBorder="1" applyAlignment="1">
      <alignment horizontal="left" vertical="center"/>
    </xf>
    <xf numFmtId="164" fontId="43" fillId="13" borderId="0" xfId="9" applyNumberFormat="1" applyFont="1" applyFill="1" applyBorder="1" applyAlignment="1">
      <alignment horizontal="left" vertical="center"/>
    </xf>
    <xf numFmtId="166" fontId="43" fillId="13" borderId="0" xfId="0" applyNumberFormat="1" applyFont="1" applyFill="1" applyBorder="1" applyAlignment="1">
      <alignment horizontal="left" vertical="center"/>
    </xf>
    <xf numFmtId="167" fontId="43" fillId="13" borderId="0" xfId="0" applyNumberFormat="1" applyFont="1" applyFill="1" applyBorder="1" applyAlignment="1">
      <alignment horizontal="left" vertical="center"/>
    </xf>
    <xf numFmtId="0" fontId="43" fillId="13" borderId="0" xfId="0" applyFont="1" applyFill="1" applyBorder="1" applyAlignment="1">
      <alignment horizontal="left" vertical="center"/>
    </xf>
    <xf numFmtId="0" fontId="43" fillId="13" borderId="0" xfId="0" applyFont="1" applyFill="1" applyBorder="1" applyAlignment="1">
      <alignment horizontal="left" vertical="center" wrapText="1"/>
    </xf>
    <xf numFmtId="9" fontId="43" fillId="13" borderId="0" xfId="8" applyFont="1" applyFill="1" applyBorder="1" applyAlignment="1">
      <alignment horizontal="left" vertical="center"/>
    </xf>
    <xf numFmtId="167" fontId="43" fillId="0" borderId="0" xfId="9" applyNumberFormat="1" applyFont="1" applyFill="1" applyBorder="1" applyAlignment="1">
      <alignment horizontal="left" vertical="center"/>
    </xf>
    <xf numFmtId="166" fontId="43" fillId="0" borderId="0" xfId="9" applyNumberFormat="1" applyFont="1" applyFill="1" applyBorder="1" applyAlignment="1">
      <alignment horizontal="left" vertical="center"/>
    </xf>
    <xf numFmtId="164" fontId="43" fillId="0" borderId="0" xfId="9" applyNumberFormat="1" applyFont="1" applyFill="1" applyBorder="1" applyAlignment="1">
      <alignment horizontal="left" vertical="center"/>
    </xf>
    <xf numFmtId="167" fontId="43" fillId="0" borderId="0" xfId="0" applyNumberFormat="1" applyFont="1" applyFill="1" applyBorder="1" applyAlignment="1">
      <alignment horizontal="left" vertical="center"/>
    </xf>
    <xf numFmtId="0" fontId="43" fillId="0" borderId="0" xfId="0" applyFont="1" applyFill="1" applyBorder="1" applyAlignment="1">
      <alignment horizontal="left" vertical="center"/>
    </xf>
    <xf numFmtId="0" fontId="43" fillId="0" borderId="0" xfId="0" applyFont="1" applyFill="1" applyBorder="1" applyAlignment="1">
      <alignment horizontal="left" vertical="center" wrapText="1"/>
    </xf>
    <xf numFmtId="9" fontId="43" fillId="0" borderId="0" xfId="8" applyFont="1" applyFill="1" applyBorder="1" applyAlignment="1">
      <alignment horizontal="left" vertical="center"/>
    </xf>
    <xf numFmtId="166" fontId="43" fillId="0" borderId="0" xfId="0" applyNumberFormat="1" applyFont="1" applyFill="1" applyBorder="1" applyAlignment="1">
      <alignment horizontal="left" vertical="center"/>
    </xf>
    <xf numFmtId="166" fontId="44" fillId="0" borderId="0" xfId="9" applyNumberFormat="1" applyFont="1" applyFill="1" applyBorder="1" applyAlignment="1">
      <alignment horizontal="left" vertical="center"/>
    </xf>
    <xf numFmtId="166" fontId="44" fillId="0" borderId="0" xfId="0" applyNumberFormat="1" applyFont="1" applyFill="1" applyBorder="1" applyAlignment="1">
      <alignment horizontal="left" vertical="center"/>
    </xf>
    <xf numFmtId="167" fontId="44" fillId="0" borderId="0" xfId="0" applyNumberFormat="1" applyFont="1" applyFill="1" applyBorder="1" applyAlignment="1">
      <alignment horizontal="left" vertical="center"/>
    </xf>
    <xf numFmtId="166" fontId="43" fillId="11" borderId="0" xfId="9" applyNumberFormat="1" applyFont="1" applyFill="1" applyBorder="1" applyAlignment="1">
      <alignment horizontal="left" vertical="center"/>
    </xf>
    <xf numFmtId="166" fontId="44" fillId="11" borderId="0" xfId="9" applyNumberFormat="1" applyFont="1" applyFill="1" applyBorder="1" applyAlignment="1">
      <alignment horizontal="left" vertical="center"/>
    </xf>
    <xf numFmtId="166" fontId="43" fillId="11" borderId="0" xfId="0" applyNumberFormat="1" applyFont="1" applyFill="1" applyBorder="1" applyAlignment="1">
      <alignment horizontal="left" vertical="center"/>
    </xf>
    <xf numFmtId="0" fontId="45" fillId="13" borderId="53" xfId="2" applyFont="1" applyFill="1" applyBorder="1" applyAlignment="1">
      <alignment vertical="center" wrapText="1"/>
    </xf>
    <xf numFmtId="0" fontId="45" fillId="13" borderId="54" xfId="2" applyFont="1" applyFill="1" applyBorder="1" applyAlignment="1">
      <alignment horizontal="center" vertical="center" wrapText="1"/>
    </xf>
    <xf numFmtId="0" fontId="46" fillId="13" borderId="54" xfId="2" applyFont="1" applyFill="1" applyBorder="1" applyAlignment="1">
      <alignment horizontal="center" vertical="center" wrapText="1"/>
    </xf>
    <xf numFmtId="0" fontId="45" fillId="13" borderId="55" xfId="2" applyFont="1" applyFill="1" applyBorder="1" applyAlignment="1">
      <alignment horizontal="center" vertical="center"/>
    </xf>
    <xf numFmtId="0" fontId="45" fillId="13" borderId="55" xfId="2" applyFont="1" applyFill="1" applyBorder="1" applyAlignment="1">
      <alignment horizontal="center" vertical="center" wrapText="1"/>
    </xf>
    <xf numFmtId="0" fontId="45" fillId="13" borderId="53" xfId="2" applyFont="1" applyFill="1" applyBorder="1" applyAlignment="1">
      <alignment vertical="center"/>
    </xf>
    <xf numFmtId="0" fontId="23" fillId="7" borderId="0" xfId="0" applyFont="1" applyFill="1" applyBorder="1" applyAlignment="1">
      <alignment vertical="top"/>
    </xf>
    <xf numFmtId="0" fontId="23" fillId="0" borderId="0" xfId="0" applyFont="1" applyFill="1" applyBorder="1" applyAlignment="1">
      <alignment vertical="top"/>
    </xf>
    <xf numFmtId="0" fontId="23" fillId="5" borderId="51" xfId="0" applyFont="1" applyFill="1" applyBorder="1" applyAlignment="1">
      <alignment horizontal="center" vertical="center"/>
    </xf>
    <xf numFmtId="167" fontId="43" fillId="11" borderId="0" xfId="0" applyNumberFormat="1" applyFont="1" applyFill="1" applyBorder="1" applyAlignment="1">
      <alignment horizontal="left" vertical="center"/>
    </xf>
    <xf numFmtId="0" fontId="47" fillId="0" borderId="0" xfId="0" applyFont="1"/>
    <xf numFmtId="164" fontId="49" fillId="0" borderId="0" xfId="10" applyFont="1" applyFill="1" applyBorder="1" applyAlignment="1">
      <alignment horizontal="center" vertical="center"/>
    </xf>
    <xf numFmtId="164" fontId="50" fillId="14" borderId="0" xfId="10" applyFont="1" applyFill="1" applyBorder="1" applyAlignment="1">
      <alignment horizontal="center" vertical="center"/>
    </xf>
    <xf numFmtId="164" fontId="50" fillId="0" borderId="0" xfId="10" applyFont="1" applyFill="1" applyBorder="1" applyAlignment="1">
      <alignment horizontal="center" vertical="center"/>
    </xf>
    <xf numFmtId="164" fontId="51" fillId="18" borderId="58" xfId="10" applyFont="1" applyFill="1" applyBorder="1" applyAlignment="1">
      <alignment horizontal="center" vertical="center" wrapText="1"/>
    </xf>
    <xf numFmtId="164" fontId="51" fillId="18" borderId="0" xfId="10" applyFont="1" applyFill="1" applyBorder="1" applyAlignment="1">
      <alignment horizontal="center" vertical="center" wrapText="1"/>
    </xf>
    <xf numFmtId="164" fontId="52" fillId="18" borderId="0" xfId="10" applyFont="1" applyFill="1" applyBorder="1" applyAlignment="1">
      <alignment horizontal="center" vertical="center" wrapText="1"/>
    </xf>
    <xf numFmtId="164" fontId="52" fillId="18" borderId="0" xfId="10" applyFont="1" applyFill="1" applyBorder="1" applyAlignment="1">
      <alignment horizontal="center" vertical="center"/>
    </xf>
    <xf numFmtId="164" fontId="52" fillId="18" borderId="59" xfId="10" applyFont="1" applyFill="1" applyBorder="1" applyAlignment="1">
      <alignment horizontal="center" vertical="center"/>
    </xf>
    <xf numFmtId="164" fontId="53" fillId="19" borderId="60" xfId="10" applyFont="1" applyFill="1" applyBorder="1" applyAlignment="1">
      <alignment horizontal="center" vertical="center" wrapText="1"/>
    </xf>
    <xf numFmtId="164" fontId="53" fillId="19" borderId="61" xfId="10" applyFont="1" applyFill="1" applyBorder="1" applyAlignment="1">
      <alignment horizontal="center" vertical="center" wrapText="1"/>
    </xf>
    <xf numFmtId="164" fontId="53" fillId="19" borderId="0" xfId="10" applyFont="1" applyFill="1" applyBorder="1" applyAlignment="1">
      <alignment horizontal="center" vertical="center" wrapText="1"/>
    </xf>
    <xf numFmtId="164" fontId="54" fillId="19" borderId="0" xfId="10" applyFont="1" applyFill="1" applyBorder="1" applyAlignment="1">
      <alignment horizontal="center" vertical="center" wrapText="1"/>
    </xf>
    <xf numFmtId="164" fontId="53" fillId="20" borderId="0" xfId="10" applyFont="1" applyFill="1" applyBorder="1" applyAlignment="1">
      <alignment horizontal="center" vertical="center" wrapText="1"/>
    </xf>
    <xf numFmtId="164" fontId="55" fillId="13" borderId="0" xfId="10" applyFont="1" applyFill="1" applyBorder="1" applyAlignment="1">
      <alignment horizontal="center" vertical="center"/>
    </xf>
    <xf numFmtId="164" fontId="56" fillId="0" borderId="0" xfId="10" applyFont="1" applyFill="1" applyBorder="1" applyAlignment="1">
      <alignment horizontal="center" vertical="center"/>
    </xf>
    <xf numFmtId="164" fontId="49" fillId="13" borderId="0" xfId="10" applyFont="1" applyFill="1" applyBorder="1" applyAlignment="1">
      <alignment horizontal="center" vertical="center"/>
    </xf>
    <xf numFmtId="164" fontId="57" fillId="0" borderId="0" xfId="10" applyNumberFormat="1" applyFont="1" applyFill="1" applyBorder="1" applyAlignment="1">
      <alignment horizontal="center" vertical="center"/>
    </xf>
    <xf numFmtId="0" fontId="56" fillId="13" borderId="0" xfId="11" applyFont="1" applyFill="1" applyBorder="1"/>
    <xf numFmtId="164" fontId="53" fillId="20" borderId="0" xfId="10" applyFont="1" applyFill="1" applyBorder="1" applyAlignment="1">
      <alignment horizontal="center" vertical="center"/>
    </xf>
    <xf numFmtId="164" fontId="49" fillId="13" borderId="0" xfId="10" applyFont="1" applyFill="1" applyBorder="1" applyAlignment="1">
      <alignment horizontal="right" vertical="center"/>
    </xf>
    <xf numFmtId="164" fontId="50" fillId="13" borderId="0" xfId="10" applyFont="1" applyFill="1" applyBorder="1" applyAlignment="1">
      <alignment horizontal="center" vertical="center"/>
    </xf>
    <xf numFmtId="164" fontId="58" fillId="0" borderId="0" xfId="10" applyFont="1" applyFill="1" applyBorder="1" applyAlignment="1">
      <alignment horizontal="center" vertical="center"/>
    </xf>
    <xf numFmtId="168" fontId="56" fillId="13" borderId="0" xfId="11" applyNumberFormat="1" applyFont="1" applyFill="1" applyBorder="1"/>
    <xf numFmtId="0" fontId="59" fillId="0" borderId="0" xfId="0" applyFont="1" applyBorder="1" applyAlignment="1">
      <alignment vertical="center"/>
    </xf>
    <xf numFmtId="164" fontId="58" fillId="13" borderId="0" xfId="10" applyFont="1" applyFill="1" applyBorder="1" applyAlignment="1">
      <alignment horizontal="center" vertical="center"/>
    </xf>
    <xf numFmtId="0" fontId="60" fillId="0" borderId="0" xfId="0" applyFont="1" applyBorder="1" applyAlignment="1">
      <alignment vertical="center"/>
    </xf>
    <xf numFmtId="164" fontId="0" fillId="0" borderId="0" xfId="0" applyNumberFormat="1"/>
    <xf numFmtId="164" fontId="58" fillId="21" borderId="0" xfId="10" applyFont="1" applyFill="1" applyBorder="1" applyAlignment="1">
      <alignment horizontal="center" vertical="center"/>
    </xf>
    <xf numFmtId="164" fontId="0" fillId="0" borderId="52" xfId="7" applyFont="1" applyBorder="1"/>
    <xf numFmtId="165" fontId="0" fillId="0" borderId="0" xfId="8" applyNumberFormat="1" applyFont="1"/>
    <xf numFmtId="0" fontId="25" fillId="5" borderId="1" xfId="0" applyFont="1" applyFill="1" applyBorder="1" applyAlignment="1">
      <alignment horizontal="center" wrapText="1"/>
    </xf>
    <xf numFmtId="0" fontId="25" fillId="5" borderId="51" xfId="0" applyFont="1" applyFill="1" applyBorder="1" applyAlignment="1">
      <alignment horizontal="center" vertical="center"/>
    </xf>
    <xf numFmtId="0" fontId="25" fillId="5" borderId="4" xfId="0" applyFont="1" applyFill="1" applyBorder="1" applyAlignment="1">
      <alignment horizontal="left" vertical="top" wrapText="1"/>
    </xf>
    <xf numFmtId="0" fontId="25" fillId="5" borderId="0" xfId="0" applyFont="1" applyFill="1" applyBorder="1" applyAlignment="1">
      <alignment horizontal="left" vertical="top" wrapText="1"/>
    </xf>
    <xf numFmtId="0" fontId="25" fillId="5" borderId="1" xfId="0" applyFont="1" applyFill="1" applyBorder="1" applyAlignment="1">
      <alignment horizontal="center" vertical="top" wrapText="1"/>
    </xf>
    <xf numFmtId="0" fontId="25" fillId="5" borderId="0" xfId="0" applyFont="1" applyFill="1" applyBorder="1" applyAlignment="1">
      <alignment horizontal="left" vertical="top"/>
    </xf>
    <xf numFmtId="0" fontId="25" fillId="5" borderId="0" xfId="0" applyFont="1" applyFill="1" applyBorder="1" applyAlignment="1">
      <alignment horizontal="left" wrapText="1"/>
    </xf>
    <xf numFmtId="0" fontId="25" fillId="5" borderId="0" xfId="0" applyFont="1" applyFill="1" applyBorder="1" applyAlignment="1">
      <alignment vertical="top" wrapText="1"/>
    </xf>
    <xf numFmtId="0" fontId="25" fillId="5" borderId="4" xfId="0" applyFont="1" applyFill="1" applyBorder="1" applyAlignment="1">
      <alignment vertical="top" wrapText="1"/>
    </xf>
    <xf numFmtId="0" fontId="25" fillId="5" borderId="4" xfId="0" applyFont="1" applyFill="1" applyBorder="1" applyAlignment="1">
      <alignment horizontal="left" wrapText="1"/>
    </xf>
    <xf numFmtId="0" fontId="25" fillId="5" borderId="0" xfId="0" applyFont="1" applyFill="1" applyBorder="1" applyAlignment="1">
      <alignment vertical="top"/>
    </xf>
    <xf numFmtId="0" fontId="63" fillId="0" borderId="0" xfId="0" applyFont="1"/>
    <xf numFmtId="0" fontId="0" fillId="0" borderId="0" xfId="0" applyAlignment="1">
      <alignment horizontal="left"/>
    </xf>
    <xf numFmtId="0" fontId="0" fillId="0" borderId="0" xfId="0" applyBorder="1"/>
    <xf numFmtId="0" fontId="23" fillId="5" borderId="29" xfId="0" applyFont="1" applyFill="1" applyBorder="1" applyAlignment="1">
      <alignment vertical="center"/>
    </xf>
    <xf numFmtId="0" fontId="23" fillId="5" borderId="14" xfId="0" applyFont="1" applyFill="1" applyBorder="1" applyAlignment="1">
      <alignment vertical="center"/>
    </xf>
    <xf numFmtId="0" fontId="23" fillId="5" borderId="16" xfId="0" applyFont="1" applyFill="1" applyBorder="1" applyAlignment="1">
      <alignment vertical="center"/>
    </xf>
    <xf numFmtId="0" fontId="20" fillId="5" borderId="0" xfId="0" applyFont="1" applyFill="1" applyBorder="1" applyAlignment="1">
      <alignment vertical="center"/>
    </xf>
    <xf numFmtId="0" fontId="21" fillId="5" borderId="20" xfId="0" applyFont="1" applyFill="1" applyBorder="1" applyAlignment="1">
      <alignment vertical="center"/>
    </xf>
    <xf numFmtId="0" fontId="19" fillId="5" borderId="0" xfId="0" applyFont="1" applyFill="1" applyBorder="1" applyAlignment="1">
      <alignment vertical="center"/>
    </xf>
    <xf numFmtId="0" fontId="19" fillId="5" borderId="27" xfId="0" applyFont="1" applyFill="1" applyBorder="1" applyAlignment="1">
      <alignment vertical="center"/>
    </xf>
    <xf numFmtId="0" fontId="20" fillId="5" borderId="20" xfId="0" applyFont="1" applyFill="1" applyBorder="1" applyAlignment="1">
      <alignment vertical="center"/>
    </xf>
    <xf numFmtId="0" fontId="26" fillId="5" borderId="0" xfId="0" applyFont="1" applyFill="1" applyBorder="1" applyAlignment="1">
      <alignment vertical="center"/>
    </xf>
    <xf numFmtId="0" fontId="28" fillId="5" borderId="0" xfId="0" applyFont="1" applyFill="1" applyBorder="1" applyAlignment="1">
      <alignment vertical="center"/>
    </xf>
    <xf numFmtId="0" fontId="27" fillId="5" borderId="0" xfId="0" applyFont="1" applyFill="1" applyBorder="1" applyAlignment="1">
      <alignment vertical="center"/>
    </xf>
    <xf numFmtId="0" fontId="27" fillId="5" borderId="27" xfId="0" applyFont="1" applyFill="1" applyBorder="1" applyAlignment="1">
      <alignment vertical="center"/>
    </xf>
    <xf numFmtId="0" fontId="20" fillId="5" borderId="2" xfId="0" applyFont="1" applyFill="1" applyBorder="1" applyAlignment="1">
      <alignment vertical="center"/>
    </xf>
    <xf numFmtId="0" fontId="41" fillId="5" borderId="15" xfId="0" applyFont="1" applyFill="1" applyBorder="1" applyAlignment="1">
      <alignment vertical="center"/>
    </xf>
    <xf numFmtId="0" fontId="37" fillId="5" borderId="0" xfId="0" applyFont="1" applyFill="1" applyBorder="1" applyAlignment="1">
      <alignment horizontal="center" vertical="top" wrapText="1"/>
    </xf>
    <xf numFmtId="0" fontId="33" fillId="5" borderId="51" xfId="0" applyFont="1" applyFill="1" applyBorder="1" applyAlignment="1">
      <alignment horizontal="left"/>
    </xf>
    <xf numFmtId="0" fontId="33" fillId="5" borderId="51" xfId="0" applyFont="1" applyFill="1" applyBorder="1" applyAlignment="1">
      <alignment horizontal="center"/>
    </xf>
    <xf numFmtId="164" fontId="42" fillId="5" borderId="0" xfId="7" applyFont="1" applyFill="1" applyBorder="1" applyAlignment="1">
      <alignment horizontal="center" vertical="center"/>
    </xf>
    <xf numFmtId="0" fontId="25" fillId="5" borderId="51" xfId="0" applyFont="1" applyFill="1" applyBorder="1" applyAlignment="1">
      <alignment horizontal="center"/>
    </xf>
    <xf numFmtId="0" fontId="39" fillId="5" borderId="0" xfId="0" applyFont="1" applyFill="1" applyBorder="1" applyAlignment="1">
      <alignment horizontal="left" vertical="center"/>
    </xf>
    <xf numFmtId="0" fontId="22" fillId="22" borderId="31" xfId="0" applyFont="1" applyFill="1" applyBorder="1" applyAlignment="1">
      <alignment horizontal="left" vertical="center"/>
    </xf>
    <xf numFmtId="0" fontId="22" fillId="22" borderId="32" xfId="0" applyFont="1" applyFill="1" applyBorder="1" applyAlignment="1">
      <alignment horizontal="left" vertical="center"/>
    </xf>
    <xf numFmtId="0" fontId="34" fillId="22" borderId="32" xfId="2" applyFont="1" applyFill="1" applyBorder="1" applyAlignment="1">
      <alignment horizontal="left" vertical="center"/>
    </xf>
    <xf numFmtId="0" fontId="35" fillId="22" borderId="32" xfId="2" applyFont="1" applyFill="1" applyBorder="1" applyAlignment="1">
      <alignment horizontal="left" vertical="center" wrapText="1"/>
    </xf>
    <xf numFmtId="0" fontId="36" fillId="22" borderId="32" xfId="0" applyFont="1" applyFill="1" applyBorder="1" applyAlignment="1">
      <alignment vertical="center"/>
    </xf>
    <xf numFmtId="0" fontId="36" fillId="22" borderId="33" xfId="0" applyFont="1" applyFill="1" applyBorder="1" applyAlignment="1">
      <alignment vertical="center"/>
    </xf>
    <xf numFmtId="0" fontId="42" fillId="5" borderId="0" xfId="0" applyFont="1" applyFill="1" applyBorder="1" applyAlignment="1">
      <alignment horizontal="center" vertical="center"/>
    </xf>
    <xf numFmtId="0" fontId="23" fillId="5" borderId="51" xfId="0" applyFont="1" applyFill="1" applyBorder="1" applyAlignment="1">
      <alignment horizontal="left" vertical="center"/>
    </xf>
    <xf numFmtId="166" fontId="42" fillId="5" borderId="0" xfId="7" applyNumberFormat="1" applyFont="1" applyFill="1" applyBorder="1" applyAlignment="1">
      <alignment horizontal="center" vertical="center"/>
    </xf>
    <xf numFmtId="0" fontId="42" fillId="5" borderId="0" xfId="0" applyFont="1" applyFill="1" applyBorder="1" applyAlignment="1">
      <alignment horizontal="left"/>
    </xf>
    <xf numFmtId="0" fontId="41" fillId="5" borderId="66" xfId="0" applyFont="1" applyFill="1" applyBorder="1" applyAlignment="1">
      <alignment vertical="center"/>
    </xf>
    <xf numFmtId="0" fontId="23" fillId="5" borderId="50" xfId="0" applyFont="1" applyFill="1" applyBorder="1" applyAlignment="1">
      <alignment vertical="center"/>
    </xf>
    <xf numFmtId="0" fontId="41" fillId="5" borderId="25" xfId="0" applyFont="1" applyFill="1" applyBorder="1" applyAlignment="1">
      <alignment vertical="center"/>
    </xf>
    <xf numFmtId="0" fontId="25" fillId="5" borderId="51" xfId="0" applyFont="1" applyFill="1" applyBorder="1" applyAlignment="1">
      <alignment horizontal="left"/>
    </xf>
    <xf numFmtId="0" fontId="42" fillId="5" borderId="0" xfId="0" applyFont="1" applyFill="1" applyBorder="1" applyAlignment="1">
      <alignment horizontal="left" vertical="center"/>
    </xf>
    <xf numFmtId="166" fontId="23" fillId="5" borderId="51" xfId="0" applyNumberFormat="1" applyFont="1" applyFill="1" applyBorder="1" applyAlignment="1">
      <alignment horizontal="left" vertical="center"/>
    </xf>
    <xf numFmtId="0" fontId="25" fillId="5" borderId="0" xfId="0" applyFont="1" applyFill="1" applyBorder="1" applyAlignment="1"/>
    <xf numFmtId="0" fontId="37" fillId="5" borderId="0" xfId="0" applyFont="1" applyFill="1" applyBorder="1" applyAlignment="1">
      <alignment horizontal="left" vertical="top" wrapText="1"/>
    </xf>
    <xf numFmtId="164" fontId="42" fillId="5" borderId="0" xfId="7" applyFont="1" applyFill="1" applyBorder="1" applyAlignment="1">
      <alignment horizontal="left" vertical="center"/>
    </xf>
    <xf numFmtId="164" fontId="42" fillId="5" borderId="0" xfId="7" applyFont="1" applyFill="1" applyBorder="1" applyAlignment="1">
      <alignment horizontal="left"/>
    </xf>
    <xf numFmtId="164" fontId="23" fillId="5" borderId="0" xfId="7" applyFont="1" applyFill="1" applyBorder="1" applyAlignment="1">
      <alignment horizontal="left" vertical="center"/>
    </xf>
    <xf numFmtId="0" fontId="25" fillId="5" borderId="51" xfId="0" applyFont="1" applyFill="1" applyBorder="1" applyAlignment="1">
      <alignment horizontal="left" vertical="center"/>
    </xf>
    <xf numFmtId="164" fontId="23" fillId="5" borderId="0" xfId="7" applyFont="1" applyFill="1" applyBorder="1" applyAlignment="1">
      <alignment horizontal="left"/>
    </xf>
    <xf numFmtId="166" fontId="42" fillId="5" borderId="0" xfId="7" applyNumberFormat="1" applyFont="1" applyFill="1" applyBorder="1" applyAlignment="1">
      <alignment horizontal="left" vertical="center"/>
    </xf>
    <xf numFmtId="0" fontId="25" fillId="5" borderId="20" xfId="0" applyFont="1" applyFill="1" applyBorder="1" applyAlignment="1"/>
    <xf numFmtId="0" fontId="23" fillId="5" borderId="0" xfId="0" applyFont="1" applyFill="1" applyBorder="1" applyAlignment="1">
      <alignment vertical="center"/>
    </xf>
    <xf numFmtId="0" fontId="37" fillId="5" borderId="0" xfId="0" applyFont="1" applyFill="1" applyBorder="1" applyAlignment="1">
      <alignment horizontal="right" vertical="top" wrapText="1"/>
    </xf>
    <xf numFmtId="0" fontId="37" fillId="5" borderId="56" xfId="0" applyFont="1" applyFill="1" applyBorder="1" applyAlignment="1">
      <alignment horizontal="right" vertical="top" wrapText="1"/>
    </xf>
    <xf numFmtId="0" fontId="37" fillId="5" borderId="2" xfId="0" applyFont="1" applyFill="1" applyBorder="1" applyAlignment="1">
      <alignment horizontal="right" vertical="top" wrapText="1"/>
    </xf>
    <xf numFmtId="0" fontId="41" fillId="23" borderId="15" xfId="0" applyFont="1" applyFill="1" applyBorder="1" applyAlignment="1">
      <alignment vertical="center"/>
    </xf>
    <xf numFmtId="0" fontId="41" fillId="24" borderId="15" xfId="0" applyFont="1" applyFill="1" applyBorder="1" applyAlignment="1">
      <alignment vertical="center"/>
    </xf>
    <xf numFmtId="0" fontId="41" fillId="25" borderId="15" xfId="0" applyFont="1" applyFill="1" applyBorder="1" applyAlignment="1">
      <alignment vertical="center"/>
    </xf>
    <xf numFmtId="166" fontId="65" fillId="5" borderId="52" xfId="0" applyNumberFormat="1" applyFont="1" applyFill="1" applyBorder="1" applyAlignment="1">
      <alignment vertical="center"/>
    </xf>
    <xf numFmtId="0" fontId="65" fillId="5" borderId="52" xfId="0" applyFont="1" applyFill="1" applyBorder="1" applyAlignment="1">
      <alignment vertical="center"/>
    </xf>
    <xf numFmtId="164" fontId="23" fillId="5" borderId="0" xfId="7" applyFont="1" applyFill="1" applyBorder="1" applyAlignment="1">
      <alignment horizontal="left" vertical="center"/>
    </xf>
    <xf numFmtId="0" fontId="42" fillId="5" borderId="0" xfId="0" applyFont="1" applyFill="1" applyBorder="1" applyAlignment="1">
      <alignment horizontal="right" vertical="center"/>
    </xf>
    <xf numFmtId="164" fontId="65" fillId="5" borderId="52" xfId="0" applyNumberFormat="1" applyFont="1" applyFill="1" applyBorder="1" applyAlignment="1">
      <alignment vertical="center"/>
    </xf>
    <xf numFmtId="166" fontId="65" fillId="5" borderId="51" xfId="0" applyNumberFormat="1" applyFont="1" applyFill="1" applyBorder="1" applyAlignment="1">
      <alignment vertical="center"/>
    </xf>
    <xf numFmtId="164" fontId="42" fillId="5" borderId="0" xfId="7" applyFont="1" applyFill="1" applyBorder="1" applyAlignment="1">
      <alignment horizontal="right"/>
    </xf>
    <xf numFmtId="164" fontId="23" fillId="5" borderId="0" xfId="7" applyFont="1" applyFill="1" applyBorder="1" applyAlignment="1">
      <alignment vertical="center"/>
    </xf>
    <xf numFmtId="166" fontId="42" fillId="5" borderId="0" xfId="7" applyNumberFormat="1" applyFont="1" applyFill="1" applyBorder="1" applyAlignment="1">
      <alignment horizontal="left"/>
    </xf>
    <xf numFmtId="166" fontId="42" fillId="5" borderId="0" xfId="7" applyNumberFormat="1" applyFont="1" applyFill="1" applyBorder="1" applyAlignment="1">
      <alignment horizontal="left" vertical="center"/>
    </xf>
    <xf numFmtId="0" fontId="38" fillId="5" borderId="0" xfId="0" applyFont="1" applyFill="1" applyBorder="1" applyAlignment="1">
      <alignment horizontal="left" vertical="top" wrapText="1"/>
    </xf>
    <xf numFmtId="0" fontId="38" fillId="5" borderId="0" xfId="0" applyFont="1" applyFill="1" applyBorder="1" applyAlignment="1">
      <alignment horizontal="center" vertical="top" wrapText="1"/>
    </xf>
    <xf numFmtId="166" fontId="65" fillId="5" borderId="0" xfId="0" applyNumberFormat="1" applyFont="1" applyFill="1" applyBorder="1" applyAlignment="1">
      <alignment vertical="center"/>
    </xf>
    <xf numFmtId="164" fontId="65" fillId="5" borderId="0" xfId="0" applyNumberFormat="1" applyFont="1" applyFill="1" applyBorder="1" applyAlignment="1">
      <alignment vertical="center"/>
    </xf>
    <xf numFmtId="0" fontId="65" fillId="5" borderId="0" xfId="0" applyFont="1" applyFill="1" applyBorder="1" applyAlignment="1">
      <alignment vertical="center"/>
    </xf>
    <xf numFmtId="166" fontId="23" fillId="5" borderId="0" xfId="0" applyNumberFormat="1" applyFont="1" applyFill="1" applyBorder="1" applyAlignment="1">
      <alignment vertical="center"/>
    </xf>
    <xf numFmtId="0" fontId="41" fillId="8" borderId="26" xfId="0" applyFont="1" applyFill="1" applyBorder="1" applyAlignment="1">
      <alignment vertical="center"/>
    </xf>
    <xf numFmtId="0" fontId="25" fillId="5" borderId="25" xfId="0" applyFont="1" applyFill="1" applyBorder="1" applyAlignment="1"/>
    <xf numFmtId="0" fontId="42" fillId="5" borderId="22" xfId="0" applyFont="1" applyFill="1" applyBorder="1" applyAlignment="1">
      <alignment horizontal="left" vertical="center"/>
    </xf>
    <xf numFmtId="166" fontId="23" fillId="5" borderId="22" xfId="0" applyNumberFormat="1" applyFont="1" applyFill="1" applyBorder="1" applyAlignment="1">
      <alignment vertical="center"/>
    </xf>
    <xf numFmtId="164" fontId="65" fillId="5" borderId="22" xfId="0" applyNumberFormat="1" applyFont="1" applyFill="1" applyBorder="1" applyAlignment="1">
      <alignment vertical="center"/>
    </xf>
    <xf numFmtId="0" fontId="65" fillId="5" borderId="22" xfId="0" applyFont="1" applyFill="1" applyBorder="1" applyAlignment="1">
      <alignment vertical="center"/>
    </xf>
    <xf numFmtId="0" fontId="33" fillId="5" borderId="0" xfId="0" applyFont="1" applyFill="1" applyBorder="1" applyAlignment="1">
      <alignment horizontal="left"/>
    </xf>
    <xf numFmtId="164" fontId="23" fillId="5" borderId="0" xfId="7" applyFont="1" applyFill="1" applyBorder="1" applyAlignment="1">
      <alignment horizontal="left" vertical="center"/>
    </xf>
    <xf numFmtId="166" fontId="42" fillId="5" borderId="0" xfId="7" applyNumberFormat="1" applyFont="1" applyFill="1" applyBorder="1" applyAlignment="1">
      <alignment horizontal="center" vertical="center"/>
    </xf>
    <xf numFmtId="166" fontId="42" fillId="5" borderId="0" xfId="7" applyNumberFormat="1" applyFont="1" applyFill="1" applyBorder="1" applyAlignment="1">
      <alignment horizontal="left" vertical="center"/>
    </xf>
    <xf numFmtId="0" fontId="66" fillId="5" borderId="2" xfId="0" applyFont="1" applyFill="1" applyBorder="1" applyAlignment="1">
      <alignment horizontal="left" vertical="center"/>
    </xf>
    <xf numFmtId="0" fontId="67" fillId="5" borderId="0" xfId="0" applyFont="1" applyFill="1" applyBorder="1" applyAlignment="1">
      <alignment horizontal="left" vertical="center"/>
    </xf>
    <xf numFmtId="166" fontId="67" fillId="5" borderId="0" xfId="7" applyNumberFormat="1" applyFont="1" applyFill="1" applyBorder="1" applyAlignment="1">
      <alignment horizontal="left" vertical="center"/>
    </xf>
    <xf numFmtId="166" fontId="67" fillId="5" borderId="0" xfId="7" applyNumberFormat="1" applyFont="1" applyFill="1" applyBorder="1" applyAlignment="1">
      <alignment horizontal="center" vertical="center"/>
    </xf>
    <xf numFmtId="0" fontId="67" fillId="5" borderId="0" xfId="0" applyFont="1" applyFill="1" applyBorder="1" applyAlignment="1">
      <alignment horizontal="center" vertical="center"/>
    </xf>
    <xf numFmtId="164" fontId="67" fillId="5" borderId="0" xfId="7" applyFont="1" applyFill="1" applyBorder="1" applyAlignment="1">
      <alignment horizontal="left" vertical="center"/>
    </xf>
    <xf numFmtId="0" fontId="67" fillId="5" borderId="27" xfId="0" applyFont="1" applyFill="1" applyBorder="1" applyAlignment="1">
      <alignment vertical="center"/>
    </xf>
    <xf numFmtId="0" fontId="42" fillId="5" borderId="2" xfId="0" applyFont="1" applyFill="1" applyBorder="1" applyAlignment="1">
      <alignment horizontal="left" vertical="center"/>
    </xf>
    <xf numFmtId="166" fontId="42" fillId="5" borderId="0" xfId="7" applyNumberFormat="1" applyFont="1" applyFill="1" applyBorder="1" applyAlignment="1">
      <alignment horizontal="center" vertical="center"/>
    </xf>
    <xf numFmtId="166" fontId="42" fillId="5" borderId="0" xfId="7" applyNumberFormat="1" applyFont="1" applyFill="1" applyBorder="1" applyAlignment="1">
      <alignment horizontal="left" vertical="center"/>
    </xf>
    <xf numFmtId="0" fontId="39" fillId="5" borderId="2" xfId="0" applyFont="1" applyFill="1" applyBorder="1" applyAlignment="1">
      <alignment horizontal="left" vertical="center" wrapText="1"/>
    </xf>
    <xf numFmtId="0" fontId="0" fillId="5" borderId="0" xfId="0" applyFill="1"/>
    <xf numFmtId="166" fontId="42" fillId="5" borderId="0" xfId="7" applyNumberFormat="1" applyFont="1" applyFill="1" applyBorder="1" applyAlignment="1">
      <alignment vertical="center"/>
    </xf>
    <xf numFmtId="166" fontId="23" fillId="5" borderId="51" xfId="0" applyNumberFormat="1" applyFont="1" applyFill="1" applyBorder="1" applyAlignment="1">
      <alignment vertical="center"/>
    </xf>
    <xf numFmtId="0" fontId="25" fillId="5" borderId="4" xfId="0" applyFont="1" applyFill="1" applyBorder="1" applyAlignment="1">
      <alignment horizontal="left" vertical="top" wrapText="1"/>
    </xf>
    <xf numFmtId="164" fontId="23" fillId="5" borderId="0" xfId="7" applyFont="1" applyFill="1" applyBorder="1" applyAlignment="1">
      <alignment horizontal="left" vertical="center"/>
    </xf>
    <xf numFmtId="166" fontId="42" fillId="5" borderId="0" xfId="7" applyNumberFormat="1" applyFont="1" applyFill="1" applyBorder="1" applyAlignment="1">
      <alignment horizontal="left" vertical="center"/>
    </xf>
    <xf numFmtId="166" fontId="42" fillId="5" borderId="0" xfId="7" applyNumberFormat="1" applyFont="1" applyFill="1" applyBorder="1" applyAlignment="1">
      <alignment horizontal="center" vertical="center"/>
    </xf>
    <xf numFmtId="164" fontId="42" fillId="5" borderId="0" xfId="7" applyFont="1" applyFill="1" applyBorder="1" applyAlignment="1">
      <alignment horizontal="right" vertical="center"/>
    </xf>
    <xf numFmtId="0" fontId="23" fillId="0" borderId="0" xfId="0" applyFont="1" applyAlignment="1">
      <alignment vertical="center"/>
    </xf>
    <xf numFmtId="0" fontId="23" fillId="0" borderId="29" xfId="0" applyFont="1" applyBorder="1" applyAlignment="1">
      <alignment vertical="center"/>
    </xf>
    <xf numFmtId="0" fontId="23" fillId="0" borderId="14" xfId="0" applyFont="1" applyBorder="1" applyAlignment="1">
      <alignment vertical="center"/>
    </xf>
    <xf numFmtId="0" fontId="23" fillId="0" borderId="16" xfId="0" applyFont="1" applyBorder="1" applyAlignment="1">
      <alignment vertical="center"/>
    </xf>
    <xf numFmtId="0" fontId="20" fillId="0" borderId="0" xfId="0" applyFont="1" applyAlignment="1">
      <alignment vertical="center"/>
    </xf>
    <xf numFmtId="0" fontId="21" fillId="0" borderId="20" xfId="0" applyFont="1" applyBorder="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9" fillId="0" borderId="27" xfId="0" applyFont="1" applyBorder="1" applyAlignment="1">
      <alignment vertical="center"/>
    </xf>
    <xf numFmtId="0" fontId="20" fillId="0" borderId="20" xfId="0" applyFont="1" applyBorder="1" applyAlignment="1">
      <alignment vertical="center"/>
    </xf>
    <xf numFmtId="0" fontId="26" fillId="0" borderId="0" xfId="0" applyFont="1" applyAlignment="1">
      <alignment vertical="center"/>
    </xf>
    <xf numFmtId="0" fontId="28" fillId="0" borderId="0" xfId="0" applyFont="1" applyAlignment="1">
      <alignment vertical="center"/>
    </xf>
    <xf numFmtId="0" fontId="27" fillId="0" borderId="0" xfId="0" applyFont="1" applyAlignment="1">
      <alignment horizontal="center" vertical="center"/>
    </xf>
    <xf numFmtId="0" fontId="27" fillId="0" borderId="0" xfId="0" applyFont="1" applyAlignment="1">
      <alignment vertical="center"/>
    </xf>
    <xf numFmtId="0" fontId="27" fillId="0" borderId="27" xfId="0" applyFont="1" applyBorder="1" applyAlignment="1">
      <alignment vertical="center"/>
    </xf>
    <xf numFmtId="0" fontId="20" fillId="0" borderId="2" xfId="0" applyFont="1" applyBorder="1" applyAlignment="1">
      <alignment vertical="center"/>
    </xf>
    <xf numFmtId="0" fontId="23" fillId="5" borderId="0" xfId="0" applyFont="1" applyFill="1" applyAlignment="1">
      <alignment vertical="center"/>
    </xf>
    <xf numFmtId="0" fontId="23" fillId="5" borderId="0" xfId="0" applyFont="1" applyFill="1" applyAlignment="1">
      <alignment horizontal="left" vertical="top" wrapText="1"/>
    </xf>
    <xf numFmtId="0" fontId="23" fillId="5" borderId="0" xfId="0" applyFont="1" applyFill="1" applyAlignment="1">
      <alignment horizontal="left" vertical="top"/>
    </xf>
    <xf numFmtId="0" fontId="23" fillId="5" borderId="0" xfId="0" applyFont="1" applyFill="1"/>
    <xf numFmtId="0" fontId="41" fillId="0" borderId="0" xfId="0" applyFont="1" applyAlignment="1">
      <alignment vertical="center"/>
    </xf>
    <xf numFmtId="0" fontId="25" fillId="5" borderId="20" xfId="0" applyFont="1" applyFill="1" applyBorder="1"/>
    <xf numFmtId="0" fontId="25" fillId="5" borderId="0" xfId="0" applyFont="1" applyFill="1"/>
    <xf numFmtId="0" fontId="25" fillId="5" borderId="0" xfId="0" applyFont="1" applyFill="1" applyAlignment="1">
      <alignment vertical="center"/>
    </xf>
    <xf numFmtId="0" fontId="69" fillId="0" borderId="2" xfId="0" applyFont="1" applyBorder="1" applyAlignment="1">
      <alignment vertical="center"/>
    </xf>
    <xf numFmtId="0" fontId="23" fillId="0" borderId="0" xfId="0" applyFont="1" applyAlignment="1">
      <alignment vertical="top"/>
    </xf>
    <xf numFmtId="0" fontId="70" fillId="5" borderId="41" xfId="0" applyFont="1" applyFill="1" applyBorder="1"/>
    <xf numFmtId="0" fontId="37" fillId="5" borderId="0" xfId="0" applyFont="1" applyFill="1" applyAlignment="1">
      <alignment horizontal="right"/>
    </xf>
    <xf numFmtId="0" fontId="71" fillId="0" borderId="51" xfId="0" applyFont="1" applyBorder="1" applyAlignment="1">
      <alignment horizontal="left" vertical="top"/>
    </xf>
    <xf numFmtId="0" fontId="71" fillId="5" borderId="51" xfId="0" applyFont="1" applyFill="1" applyBorder="1" applyAlignment="1">
      <alignment vertical="center"/>
    </xf>
    <xf numFmtId="166" fontId="71" fillId="0" borderId="51" xfId="7" applyNumberFormat="1" applyFont="1" applyFill="1" applyBorder="1" applyAlignment="1">
      <alignment horizontal="center" vertical="center"/>
    </xf>
    <xf numFmtId="0" fontId="71" fillId="0" borderId="0" xfId="0" applyFont="1" applyAlignment="1">
      <alignment horizontal="left" vertical="top"/>
    </xf>
    <xf numFmtId="0" fontId="71" fillId="5" borderId="0" xfId="0" applyFont="1" applyFill="1" applyAlignment="1">
      <alignment vertical="center"/>
    </xf>
    <xf numFmtId="166" fontId="71" fillId="0" borderId="0" xfId="7" applyNumberFormat="1" applyFont="1" applyFill="1" applyBorder="1" applyAlignment="1">
      <alignment vertical="center"/>
    </xf>
    <xf numFmtId="166" fontId="71" fillId="0" borderId="0" xfId="7" applyNumberFormat="1" applyFont="1" applyFill="1" applyBorder="1" applyAlignment="1">
      <alignment horizontal="center" vertical="center"/>
    </xf>
    <xf numFmtId="0" fontId="71" fillId="0" borderId="52" xfId="0" applyFont="1" applyBorder="1" applyAlignment="1">
      <alignment horizontal="left" vertical="top"/>
    </xf>
    <xf numFmtId="0" fontId="71" fillId="5" borderId="52" xfId="0" applyFont="1" applyFill="1" applyBorder="1" applyAlignment="1">
      <alignment vertical="center"/>
    </xf>
    <xf numFmtId="166" fontId="71" fillId="0" borderId="52" xfId="7" applyNumberFormat="1" applyFont="1" applyFill="1" applyBorder="1" applyAlignment="1">
      <alignment horizontal="left" vertical="top"/>
    </xf>
    <xf numFmtId="0" fontId="71" fillId="0" borderId="0" xfId="0" applyFont="1"/>
    <xf numFmtId="166" fontId="71" fillId="0" borderId="0" xfId="0" applyNumberFormat="1" applyFont="1"/>
    <xf numFmtId="0" fontId="25" fillId="0" borderId="0" xfId="0" applyFont="1"/>
    <xf numFmtId="166" fontId="25" fillId="5" borderId="0" xfId="0" applyNumberFormat="1" applyFont="1" applyFill="1"/>
    <xf numFmtId="166" fontId="25" fillId="0" borderId="0" xfId="0" applyNumberFormat="1" applyFont="1"/>
    <xf numFmtId="166" fontId="70" fillId="5" borderId="41" xfId="0" applyNumberFormat="1" applyFont="1" applyFill="1" applyBorder="1"/>
    <xf numFmtId="166" fontId="37" fillId="5" borderId="0" xfId="0" applyNumberFormat="1" applyFont="1" applyFill="1" applyAlignment="1">
      <alignment horizontal="right"/>
    </xf>
    <xf numFmtId="0" fontId="71" fillId="5" borderId="0" xfId="0" applyFont="1" applyFill="1" applyAlignment="1">
      <alignment vertical="top"/>
    </xf>
    <xf numFmtId="0" fontId="71" fillId="5" borderId="0" xfId="0" applyFont="1" applyFill="1" applyAlignment="1">
      <alignment horizontal="left" vertical="top"/>
    </xf>
    <xf numFmtId="0" fontId="72" fillId="0" borderId="0" xfId="0" applyFont="1"/>
    <xf numFmtId="0" fontId="73" fillId="0" borderId="0" xfId="0" applyFont="1" applyAlignment="1">
      <alignment horizontal="left" vertical="center"/>
    </xf>
    <xf numFmtId="0" fontId="37" fillId="0" borderId="0" xfId="0" applyFont="1" applyAlignment="1">
      <alignment horizontal="right" vertical="center"/>
    </xf>
    <xf numFmtId="0" fontId="71" fillId="0" borderId="51" xfId="0" applyFont="1" applyBorder="1" applyAlignment="1">
      <alignment vertical="center"/>
    </xf>
    <xf numFmtId="165" fontId="71" fillId="0" borderId="51" xfId="8" applyNumberFormat="1" applyFont="1" applyFill="1" applyBorder="1" applyAlignment="1">
      <alignment vertical="center"/>
    </xf>
    <xf numFmtId="10" fontId="71" fillId="5" borderId="51" xfId="8" applyNumberFormat="1" applyFont="1" applyFill="1" applyBorder="1" applyAlignment="1">
      <alignment vertical="center"/>
    </xf>
    <xf numFmtId="0" fontId="71" fillId="0" borderId="0" xfId="0" applyFont="1" applyAlignment="1">
      <alignment vertical="center"/>
    </xf>
    <xf numFmtId="165" fontId="71" fillId="0" borderId="0" xfId="8" applyNumberFormat="1" applyFont="1" applyFill="1" applyBorder="1" applyAlignment="1">
      <alignment vertical="center"/>
    </xf>
    <xf numFmtId="165" fontId="71" fillId="5" borderId="0" xfId="8" applyNumberFormat="1" applyFont="1" applyFill="1" applyBorder="1" applyAlignment="1">
      <alignment vertical="center"/>
    </xf>
    <xf numFmtId="0" fontId="72" fillId="0" borderId="0" xfId="0" applyFont="1" applyAlignment="1">
      <alignment horizontal="left"/>
    </xf>
    <xf numFmtId="0" fontId="37" fillId="0" borderId="0" xfId="0" applyFont="1" applyAlignment="1">
      <alignment horizontal="right"/>
    </xf>
    <xf numFmtId="0" fontId="33" fillId="0" borderId="51" xfId="0" applyFont="1" applyBorder="1" applyAlignment="1">
      <alignment vertical="center"/>
    </xf>
    <xf numFmtId="0" fontId="72" fillId="0" borderId="51" xfId="0" applyFont="1" applyBorder="1"/>
    <xf numFmtId="0" fontId="37" fillId="0" borderId="51" xfId="0" applyFont="1" applyBorder="1" applyAlignment="1">
      <alignment horizontal="right"/>
    </xf>
    <xf numFmtId="0" fontId="71" fillId="0" borderId="0" xfId="7" applyNumberFormat="1" applyFont="1" applyFill="1" applyBorder="1" applyAlignment="1">
      <alignment vertical="center"/>
    </xf>
    <xf numFmtId="169" fontId="71" fillId="0" borderId="0" xfId="7" applyNumberFormat="1" applyFont="1" applyFill="1" applyBorder="1" applyAlignment="1">
      <alignment horizontal="center" vertical="center"/>
    </xf>
    <xf numFmtId="0" fontId="71" fillId="0" borderId="0" xfId="7" applyNumberFormat="1" applyFont="1" applyFill="1" applyBorder="1" applyAlignment="1">
      <alignment vertical="top"/>
    </xf>
    <xf numFmtId="0" fontId="71" fillId="0" borderId="51" xfId="7" applyNumberFormat="1" applyFont="1" applyFill="1" applyBorder="1" applyAlignment="1">
      <alignment vertical="center"/>
    </xf>
    <xf numFmtId="169" fontId="71" fillId="0" borderId="51" xfId="7" applyNumberFormat="1" applyFont="1" applyFill="1" applyBorder="1" applyAlignment="1">
      <alignment horizontal="center" vertical="center"/>
    </xf>
    <xf numFmtId="0" fontId="71" fillId="0" borderId="52" xfId="7" applyNumberFormat="1" applyFont="1" applyFill="1" applyBorder="1" applyAlignment="1">
      <alignment vertical="center"/>
    </xf>
    <xf numFmtId="169" fontId="71" fillId="0" borderId="52" xfId="7" applyNumberFormat="1" applyFont="1" applyFill="1" applyBorder="1" applyAlignment="1">
      <alignment horizontal="left" vertical="top"/>
    </xf>
    <xf numFmtId="0" fontId="71" fillId="0" borderId="52" xfId="0" applyFont="1" applyBorder="1" applyAlignment="1">
      <alignment vertical="center"/>
    </xf>
    <xf numFmtId="0" fontId="71" fillId="0" borderId="51" xfId="7" applyNumberFormat="1" applyFont="1" applyFill="1" applyBorder="1" applyAlignment="1">
      <alignment horizontal="left" vertical="center"/>
    </xf>
    <xf numFmtId="0" fontId="75" fillId="0" borderId="51" xfId="0" applyFont="1" applyBorder="1"/>
    <xf numFmtId="0" fontId="25" fillId="0" borderId="51" xfId="0" applyFont="1" applyBorder="1"/>
    <xf numFmtId="0" fontId="71" fillId="0" borderId="0" xfId="7" applyNumberFormat="1" applyFont="1" applyFill="1" applyBorder="1" applyAlignment="1">
      <alignment horizontal="left" vertical="center"/>
    </xf>
    <xf numFmtId="0" fontId="75" fillId="0" borderId="0" xfId="0" applyFont="1"/>
    <xf numFmtId="0" fontId="72" fillId="0" borderId="0" xfId="0" applyFont="1" applyAlignment="1">
      <alignment horizontal="right"/>
    </xf>
    <xf numFmtId="0" fontId="23" fillId="0" borderId="51" xfId="7" applyNumberFormat="1" applyFont="1" applyFill="1" applyBorder="1" applyAlignment="1">
      <alignment horizontal="left" vertical="center"/>
    </xf>
    <xf numFmtId="0" fontId="23" fillId="0" borderId="51" xfId="0" applyFont="1" applyBorder="1" applyAlignment="1">
      <alignment vertical="center"/>
    </xf>
    <xf numFmtId="170" fontId="23" fillId="0" borderId="51" xfId="7" applyNumberFormat="1" applyFont="1" applyFill="1" applyBorder="1" applyAlignment="1">
      <alignment horizontal="center" vertical="center"/>
    </xf>
    <xf numFmtId="0" fontId="23" fillId="0" borderId="0" xfId="7" applyNumberFormat="1" applyFont="1" applyFill="1" applyBorder="1" applyAlignment="1">
      <alignment horizontal="left" vertical="center"/>
    </xf>
    <xf numFmtId="170" fontId="23" fillId="0" borderId="0" xfId="7" applyNumberFormat="1" applyFont="1" applyFill="1" applyBorder="1" applyAlignment="1">
      <alignment horizontal="center" vertical="center"/>
    </xf>
    <xf numFmtId="0" fontId="23" fillId="0" borderId="52" xfId="7" applyNumberFormat="1" applyFont="1" applyFill="1" applyBorder="1" applyAlignment="1">
      <alignment vertical="center"/>
    </xf>
    <xf numFmtId="0" fontId="23" fillId="0" borderId="52" xfId="0" applyFont="1" applyBorder="1" applyAlignment="1">
      <alignment vertical="center"/>
    </xf>
    <xf numFmtId="0" fontId="25" fillId="0" borderId="52" xfId="0" applyFont="1" applyBorder="1"/>
    <xf numFmtId="0" fontId="25" fillId="0" borderId="52" xfId="0" applyFont="1" applyBorder="1" applyAlignment="1">
      <alignment vertical="center"/>
    </xf>
    <xf numFmtId="170" fontId="23" fillId="0" borderId="52" xfId="7" applyNumberFormat="1" applyFont="1" applyFill="1" applyBorder="1" applyAlignment="1">
      <alignment horizontal="center" vertical="center"/>
    </xf>
    <xf numFmtId="0" fontId="25" fillId="0" borderId="0" xfId="0" applyFont="1" applyAlignment="1">
      <alignment vertical="center"/>
    </xf>
    <xf numFmtId="0" fontId="37" fillId="0" borderId="0" xfId="0" applyFont="1" applyAlignment="1">
      <alignment horizontal="center"/>
    </xf>
    <xf numFmtId="0" fontId="72" fillId="0" borderId="0" xfId="0" applyFont="1" applyAlignment="1">
      <alignment horizontal="center"/>
    </xf>
    <xf numFmtId="0" fontId="71" fillId="5" borderId="0" xfId="0" applyFont="1" applyFill="1"/>
    <xf numFmtId="0" fontId="23" fillId="0" borderId="0" xfId="7" applyNumberFormat="1" applyFont="1" applyFill="1" applyBorder="1" applyAlignment="1">
      <alignment vertical="center"/>
    </xf>
    <xf numFmtId="0" fontId="23" fillId="5" borderId="0" xfId="7" applyNumberFormat="1" applyFont="1" applyFill="1" applyBorder="1" applyAlignment="1">
      <alignment vertical="center"/>
    </xf>
    <xf numFmtId="0" fontId="25" fillId="5" borderId="0" xfId="0" applyFont="1" applyFill="1" applyAlignment="1">
      <alignment horizontal="center"/>
    </xf>
    <xf numFmtId="0" fontId="23" fillId="5" borderId="0" xfId="7" applyNumberFormat="1" applyFont="1" applyFill="1" applyBorder="1" applyAlignment="1">
      <alignment horizontal="center" vertical="center"/>
    </xf>
    <xf numFmtId="9" fontId="25" fillId="5" borderId="0" xfId="0" applyNumberFormat="1" applyFont="1" applyFill="1" applyAlignment="1">
      <alignment horizontal="center" vertical="center"/>
    </xf>
    <xf numFmtId="170" fontId="23" fillId="5" borderId="0" xfId="7" applyNumberFormat="1" applyFont="1" applyFill="1" applyBorder="1" applyAlignment="1">
      <alignment horizontal="center" vertical="center"/>
    </xf>
    <xf numFmtId="9" fontId="23" fillId="5" borderId="0" xfId="8" applyFont="1" applyFill="1" applyBorder="1" applyAlignment="1">
      <alignment horizontal="center" vertical="center"/>
    </xf>
    <xf numFmtId="0" fontId="71" fillId="5" borderId="0" xfId="7" applyNumberFormat="1" applyFont="1" applyFill="1" applyBorder="1" applyAlignment="1">
      <alignment horizontal="left" vertical="center"/>
    </xf>
    <xf numFmtId="9" fontId="25" fillId="5" borderId="0" xfId="0" applyNumberFormat="1" applyFont="1" applyFill="1" applyAlignment="1">
      <alignment horizontal="center"/>
    </xf>
    <xf numFmtId="0" fontId="71" fillId="5" borderId="22" xfId="7" applyNumberFormat="1" applyFont="1" applyFill="1" applyBorder="1" applyAlignment="1">
      <alignment horizontal="left" vertical="center"/>
    </xf>
    <xf numFmtId="0" fontId="23" fillId="0" borderId="22" xfId="0" applyFont="1" applyBorder="1" applyAlignment="1">
      <alignment vertical="center"/>
    </xf>
    <xf numFmtId="0" fontId="23" fillId="0" borderId="22" xfId="7" applyNumberFormat="1" applyFont="1" applyFill="1" applyBorder="1" applyAlignment="1">
      <alignment vertical="center"/>
    </xf>
    <xf numFmtId="0" fontId="23" fillId="5" borderId="22" xfId="7" applyNumberFormat="1" applyFont="1" applyFill="1" applyBorder="1" applyAlignment="1">
      <alignment vertical="center"/>
    </xf>
    <xf numFmtId="9" fontId="25" fillId="5" borderId="22" xfId="0" applyNumberFormat="1" applyFont="1" applyFill="1" applyBorder="1" applyAlignment="1">
      <alignment horizontal="center"/>
    </xf>
    <xf numFmtId="0" fontId="23" fillId="5" borderId="22" xfId="7" applyNumberFormat="1" applyFont="1" applyFill="1" applyBorder="1" applyAlignment="1">
      <alignment horizontal="center" vertical="center"/>
    </xf>
    <xf numFmtId="9" fontId="25" fillId="5" borderId="22" xfId="0" applyNumberFormat="1" applyFont="1" applyFill="1" applyBorder="1" applyAlignment="1">
      <alignment horizontal="center" vertical="center"/>
    </xf>
    <xf numFmtId="170" fontId="23" fillId="5" borderId="22" xfId="7" applyNumberFormat="1" applyFont="1" applyFill="1" applyBorder="1" applyAlignment="1">
      <alignment horizontal="center" vertical="center"/>
    </xf>
    <xf numFmtId="9" fontId="23" fillId="5" borderId="22" xfId="8" applyFont="1" applyFill="1" applyBorder="1" applyAlignment="1">
      <alignment horizontal="center" vertical="center"/>
    </xf>
    <xf numFmtId="9" fontId="33" fillId="0" borderId="52" xfId="0" applyNumberFormat="1" applyFont="1" applyBorder="1" applyAlignment="1">
      <alignment horizontal="center"/>
    </xf>
    <xf numFmtId="0" fontId="65" fillId="0" borderId="52" xfId="7" applyNumberFormat="1" applyFont="1" applyFill="1" applyBorder="1" applyAlignment="1">
      <alignment horizontal="center" vertical="center"/>
    </xf>
    <xf numFmtId="9" fontId="33" fillId="0" borderId="52" xfId="0" applyNumberFormat="1" applyFont="1" applyBorder="1" applyAlignment="1">
      <alignment horizontal="center" vertical="center"/>
    </xf>
    <xf numFmtId="170" fontId="65" fillId="0" borderId="52" xfId="7" applyNumberFormat="1" applyFont="1" applyFill="1" applyBorder="1" applyAlignment="1">
      <alignment horizontal="center" vertical="center"/>
    </xf>
    <xf numFmtId="9" fontId="65" fillId="0" borderId="52" xfId="8" applyFont="1" applyFill="1" applyBorder="1" applyAlignment="1">
      <alignment horizontal="center" vertical="center"/>
    </xf>
    <xf numFmtId="0" fontId="69" fillId="5" borderId="2" xfId="0" applyFont="1" applyFill="1" applyBorder="1" applyAlignment="1">
      <alignment vertical="center"/>
    </xf>
    <xf numFmtId="0" fontId="72" fillId="5" borderId="0" xfId="0" applyFont="1" applyFill="1" applyAlignment="1">
      <alignment horizontal="left"/>
    </xf>
    <xf numFmtId="0" fontId="72" fillId="5" borderId="0" xfId="0" applyFont="1" applyFill="1" applyAlignment="1">
      <alignment horizontal="right"/>
    </xf>
    <xf numFmtId="0" fontId="23" fillId="5" borderId="51" xfId="7" applyNumberFormat="1" applyFont="1" applyFill="1" applyBorder="1" applyAlignment="1">
      <alignment vertical="center"/>
    </xf>
    <xf numFmtId="0" fontId="77" fillId="5" borderId="51" xfId="0" applyFont="1" applyFill="1" applyBorder="1" applyAlignment="1">
      <alignment vertical="center"/>
    </xf>
    <xf numFmtId="0" fontId="77" fillId="5" borderId="51" xfId="0" applyFont="1" applyFill="1" applyBorder="1" applyAlignment="1">
      <alignment vertical="center" wrapText="1"/>
    </xf>
    <xf numFmtId="10" fontId="25" fillId="5" borderId="51" xfId="8" applyNumberFormat="1" applyFont="1" applyFill="1" applyBorder="1" applyAlignment="1">
      <alignment horizontal="right" vertical="center"/>
    </xf>
    <xf numFmtId="0" fontId="77" fillId="5" borderId="0" xfId="0" applyFont="1" applyFill="1" applyAlignment="1">
      <alignment vertical="center"/>
    </xf>
    <xf numFmtId="0" fontId="77" fillId="5" borderId="0" xfId="0" applyFont="1" applyFill="1" applyAlignment="1">
      <alignment vertical="center" wrapText="1"/>
    </xf>
    <xf numFmtId="10" fontId="25" fillId="5" borderId="0" xfId="8" applyNumberFormat="1" applyFont="1" applyFill="1" applyBorder="1" applyAlignment="1">
      <alignment horizontal="right" vertical="center"/>
    </xf>
    <xf numFmtId="0" fontId="23" fillId="5" borderId="51" xfId="7" applyNumberFormat="1" applyFont="1" applyFill="1" applyBorder="1" applyAlignment="1">
      <alignment horizontal="left" vertical="center"/>
    </xf>
    <xf numFmtId="10" fontId="23" fillId="5" borderId="51" xfId="8" applyNumberFormat="1" applyFont="1" applyFill="1" applyBorder="1" applyAlignment="1">
      <alignment horizontal="right" vertical="center"/>
    </xf>
    <xf numFmtId="0" fontId="23" fillId="5" borderId="0" xfId="7" applyNumberFormat="1" applyFont="1" applyFill="1" applyBorder="1" applyAlignment="1">
      <alignment horizontal="left" vertical="center"/>
    </xf>
    <xf numFmtId="10" fontId="23" fillId="5" borderId="0" xfId="8" applyNumberFormat="1" applyFont="1" applyFill="1" applyBorder="1" applyAlignment="1">
      <alignment horizontal="right" vertical="center"/>
    </xf>
    <xf numFmtId="10" fontId="23" fillId="5" borderId="0" xfId="0" applyNumberFormat="1" applyFont="1" applyFill="1" applyAlignment="1">
      <alignment vertical="center"/>
    </xf>
    <xf numFmtId="0" fontId="23" fillId="5" borderId="68" xfId="7" applyNumberFormat="1" applyFont="1" applyFill="1" applyBorder="1" applyAlignment="1">
      <alignment vertical="center"/>
    </xf>
    <xf numFmtId="10" fontId="23" fillId="5" borderId="68" xfId="7" applyNumberFormat="1" applyFont="1" applyFill="1" applyBorder="1" applyAlignment="1">
      <alignment vertical="center"/>
    </xf>
    <xf numFmtId="10" fontId="25" fillId="5" borderId="0" xfId="0" applyNumberFormat="1" applyFont="1" applyFill="1"/>
    <xf numFmtId="0" fontId="78" fillId="5" borderId="0" xfId="0" applyFont="1" applyFill="1"/>
    <xf numFmtId="164" fontId="23" fillId="5" borderId="51" xfId="7" applyFont="1" applyFill="1" applyBorder="1" applyAlignment="1">
      <alignment horizontal="right" vertical="center"/>
    </xf>
    <xf numFmtId="10" fontId="77" fillId="5" borderId="0" xfId="8" applyNumberFormat="1" applyFont="1" applyFill="1" applyBorder="1" applyAlignment="1">
      <alignment horizontal="right" vertical="center"/>
    </xf>
    <xf numFmtId="0" fontId="23" fillId="5" borderId="0" xfId="0" applyFont="1" applyFill="1" applyAlignment="1">
      <alignment horizontal="center" vertical="center"/>
    </xf>
    <xf numFmtId="0" fontId="41" fillId="26" borderId="0" xfId="0" applyFont="1" applyFill="1" applyAlignment="1">
      <alignment vertical="center"/>
    </xf>
    <xf numFmtId="0" fontId="23" fillId="26" borderId="0" xfId="0" applyFont="1" applyFill="1" applyAlignment="1">
      <alignment vertical="center"/>
    </xf>
    <xf numFmtId="0" fontId="25" fillId="5" borderId="0" xfId="0" applyFont="1" applyFill="1" applyAlignment="1">
      <alignment horizontal="left" vertical="top"/>
    </xf>
    <xf numFmtId="0" fontId="25" fillId="0" borderId="0" xfId="0" applyFont="1" applyAlignment="1">
      <alignment horizontal="left" vertical="top"/>
    </xf>
    <xf numFmtId="0" fontId="72" fillId="0" borderId="0" xfId="0" applyFont="1" applyAlignment="1">
      <alignment horizontal="left" vertical="center"/>
    </xf>
    <xf numFmtId="0" fontId="23" fillId="0" borderId="0" xfId="0" applyFont="1" applyAlignment="1">
      <alignment horizontal="right" vertical="center"/>
    </xf>
    <xf numFmtId="0" fontId="25" fillId="0" borderId="51" xfId="0" applyFont="1" applyBorder="1" applyAlignment="1">
      <alignment horizontal="left" vertical="top"/>
    </xf>
    <xf numFmtId="169" fontId="25" fillId="26" borderId="51" xfId="7" applyNumberFormat="1" applyFont="1" applyFill="1" applyBorder="1" applyAlignment="1">
      <alignment horizontal="right" vertical="center"/>
    </xf>
    <xf numFmtId="0" fontId="25" fillId="0" borderId="51" xfId="0" applyFont="1" applyBorder="1" applyAlignment="1">
      <alignment horizontal="right" vertical="center"/>
    </xf>
    <xf numFmtId="169" fontId="25" fillId="0" borderId="51" xfId="7" applyNumberFormat="1" applyFont="1" applyFill="1" applyBorder="1" applyAlignment="1">
      <alignment horizontal="right" vertical="center"/>
    </xf>
    <xf numFmtId="0" fontId="25" fillId="0" borderId="51" xfId="0" applyFont="1" applyBorder="1" applyAlignment="1">
      <alignment vertical="center"/>
    </xf>
    <xf numFmtId="169" fontId="25" fillId="26" borderId="0" xfId="7" applyNumberFormat="1" applyFont="1" applyFill="1" applyBorder="1" applyAlignment="1">
      <alignment horizontal="right" vertical="center"/>
    </xf>
    <xf numFmtId="0" fontId="25" fillId="0" borderId="0" xfId="0" applyFont="1" applyAlignment="1">
      <alignment horizontal="right" vertical="center"/>
    </xf>
    <xf numFmtId="169" fontId="25" fillId="0" borderId="0" xfId="7" applyNumberFormat="1" applyFont="1" applyFill="1" applyBorder="1" applyAlignment="1">
      <alignment horizontal="right" vertical="center"/>
    </xf>
    <xf numFmtId="0" fontId="25" fillId="0" borderId="52" xfId="0" applyFont="1" applyBorder="1" applyAlignment="1">
      <alignment horizontal="left" vertical="top"/>
    </xf>
    <xf numFmtId="169" fontId="25" fillId="0" borderId="52" xfId="7" applyNumberFormat="1" applyFont="1" applyFill="1" applyBorder="1" applyAlignment="1">
      <alignment horizontal="right" vertical="top"/>
    </xf>
    <xf numFmtId="0" fontId="25" fillId="0" borderId="52" xfId="0" applyFont="1" applyBorder="1" applyAlignment="1">
      <alignment horizontal="right" vertical="center"/>
    </xf>
    <xf numFmtId="0" fontId="79" fillId="0" borderId="0" xfId="0" applyFont="1" applyAlignment="1">
      <alignment horizontal="left" vertical="top"/>
    </xf>
    <xf numFmtId="0" fontId="25" fillId="0" borderId="0" xfId="0" applyFont="1" applyAlignment="1">
      <alignment horizontal="right"/>
    </xf>
    <xf numFmtId="0" fontId="37" fillId="0" borderId="0" xfId="0" applyFont="1" applyAlignment="1">
      <alignment vertical="center"/>
    </xf>
    <xf numFmtId="165" fontId="25" fillId="26" borderId="51" xfId="8" applyNumberFormat="1" applyFont="1" applyFill="1" applyBorder="1" applyAlignment="1">
      <alignment horizontal="right" vertical="center"/>
    </xf>
    <xf numFmtId="169" fontId="25" fillId="0" borderId="51" xfId="7" applyNumberFormat="1" applyFont="1" applyFill="1" applyBorder="1" applyAlignment="1">
      <alignment horizontal="center" vertical="center"/>
    </xf>
    <xf numFmtId="169" fontId="25" fillId="0" borderId="0" xfId="7" applyNumberFormat="1" applyFont="1" applyFill="1" applyBorder="1" applyAlignment="1">
      <alignment horizontal="center" vertical="center"/>
    </xf>
    <xf numFmtId="0" fontId="65" fillId="5" borderId="20" xfId="0" applyFont="1" applyFill="1" applyBorder="1" applyAlignment="1">
      <alignment horizontal="center" vertical="center"/>
    </xf>
    <xf numFmtId="0" fontId="65" fillId="5" borderId="0" xfId="0" applyFont="1" applyFill="1" applyAlignment="1">
      <alignment vertical="center"/>
    </xf>
    <xf numFmtId="0" fontId="69" fillId="5" borderId="0" xfId="0" applyFont="1" applyFill="1" applyAlignment="1">
      <alignment vertical="center"/>
    </xf>
    <xf numFmtId="0" fontId="73" fillId="5" borderId="0" xfId="0" applyFont="1" applyFill="1" applyAlignment="1">
      <alignment horizontal="left" vertical="center"/>
    </xf>
    <xf numFmtId="0" fontId="37" fillId="5" borderId="0" xfId="0" applyFont="1" applyFill="1" applyAlignment="1">
      <alignment horizontal="right" vertical="center"/>
    </xf>
    <xf numFmtId="0" fontId="71" fillId="5" borderId="51" xfId="0" applyFont="1" applyFill="1" applyBorder="1"/>
    <xf numFmtId="0" fontId="25" fillId="5" borderId="51" xfId="0" applyFont="1" applyFill="1" applyBorder="1" applyAlignment="1">
      <alignment horizontal="left" vertical="top"/>
    </xf>
    <xf numFmtId="164" fontId="25" fillId="5" borderId="51" xfId="7" applyFont="1" applyFill="1" applyBorder="1" applyAlignment="1">
      <alignment horizontal="right" vertical="top"/>
    </xf>
    <xf numFmtId="10" fontId="25" fillId="5" borderId="51" xfId="8" applyNumberFormat="1" applyFont="1" applyFill="1" applyBorder="1" applyAlignment="1">
      <alignment horizontal="right" vertical="top"/>
    </xf>
    <xf numFmtId="164" fontId="25" fillId="5" borderId="0" xfId="7" applyFont="1" applyFill="1" applyBorder="1" applyAlignment="1">
      <alignment horizontal="right" vertical="top"/>
    </xf>
    <xf numFmtId="10" fontId="25" fillId="5" borderId="0" xfId="8" applyNumberFormat="1" applyFont="1" applyFill="1" applyBorder="1" applyAlignment="1">
      <alignment horizontal="right" vertical="top"/>
    </xf>
    <xf numFmtId="164" fontId="23" fillId="5" borderId="0" xfId="7" applyFont="1" applyFill="1" applyBorder="1" applyAlignment="1"/>
    <xf numFmtId="10" fontId="23" fillId="5" borderId="0" xfId="8" applyNumberFormat="1" applyFont="1" applyFill="1" applyBorder="1" applyAlignment="1"/>
    <xf numFmtId="10" fontId="71" fillId="5" borderId="0" xfId="8" applyNumberFormat="1" applyFont="1" applyFill="1" applyBorder="1" applyAlignment="1">
      <alignment horizontal="right"/>
    </xf>
    <xf numFmtId="10" fontId="71" fillId="5" borderId="0" xfId="8" applyNumberFormat="1" applyFont="1" applyFill="1" applyBorder="1" applyAlignment="1"/>
    <xf numFmtId="165" fontId="71" fillId="5" borderId="51" xfId="8" applyNumberFormat="1" applyFont="1" applyFill="1" applyBorder="1" applyAlignment="1">
      <alignment horizontal="right" vertical="top"/>
    </xf>
    <xf numFmtId="0" fontId="77" fillId="5" borderId="0" xfId="0" applyFont="1" applyFill="1" applyAlignment="1">
      <alignment horizontal="left" vertical="top"/>
    </xf>
    <xf numFmtId="169" fontId="23" fillId="5" borderId="0" xfId="7" applyNumberFormat="1" applyFont="1" applyFill="1" applyBorder="1" applyAlignment="1">
      <alignment horizontal="left" vertical="center" wrapText="1"/>
    </xf>
    <xf numFmtId="0" fontId="72" fillId="5" borderId="0" xfId="0" applyFont="1" applyFill="1" applyAlignment="1">
      <alignment horizontal="left" vertical="center"/>
    </xf>
    <xf numFmtId="0" fontId="23" fillId="5" borderId="0" xfId="0" applyFont="1" applyFill="1" applyAlignment="1">
      <alignment horizontal="right" vertical="center"/>
    </xf>
    <xf numFmtId="164" fontId="71" fillId="0" borderId="51" xfId="7" applyFont="1" applyFill="1" applyBorder="1" applyAlignment="1">
      <alignment horizontal="right" vertical="top"/>
    </xf>
    <xf numFmtId="10" fontId="71" fillId="0" borderId="51" xfId="0" applyNumberFormat="1" applyFont="1" applyBorder="1" applyAlignment="1">
      <alignment horizontal="right" vertical="center"/>
    </xf>
    <xf numFmtId="10" fontId="71" fillId="0" borderId="51" xfId="8" applyNumberFormat="1" applyFont="1" applyFill="1" applyBorder="1" applyAlignment="1">
      <alignment horizontal="right" vertical="top"/>
    </xf>
    <xf numFmtId="0" fontId="71" fillId="5" borderId="51" xfId="0" applyFont="1" applyFill="1" applyBorder="1" applyAlignment="1">
      <alignment horizontal="right" vertical="center"/>
    </xf>
    <xf numFmtId="165" fontId="23" fillId="5" borderId="0" xfId="8" applyNumberFormat="1" applyFont="1" applyFill="1" applyBorder="1" applyAlignment="1">
      <alignment vertical="center"/>
    </xf>
    <xf numFmtId="10" fontId="71" fillId="0" borderId="0" xfId="8" applyNumberFormat="1" applyFont="1" applyFill="1" applyBorder="1" applyAlignment="1">
      <alignment horizontal="right" vertical="top"/>
    </xf>
    <xf numFmtId="10" fontId="71" fillId="0" borderId="0" xfId="0" applyNumberFormat="1" applyFont="1" applyAlignment="1">
      <alignment horizontal="right" vertical="center"/>
    </xf>
    <xf numFmtId="0" fontId="71" fillId="5" borderId="0" xfId="0" applyFont="1" applyFill="1" applyAlignment="1">
      <alignment horizontal="right" vertical="center"/>
    </xf>
    <xf numFmtId="165" fontId="71" fillId="5" borderId="0" xfId="8" applyNumberFormat="1" applyFont="1" applyFill="1" applyBorder="1" applyAlignment="1">
      <alignment horizontal="right" vertical="top"/>
    </xf>
    <xf numFmtId="0" fontId="0" fillId="0" borderId="0" xfId="0" applyAlignment="1">
      <alignment vertical="center" readingOrder="1"/>
    </xf>
    <xf numFmtId="10" fontId="71" fillId="0" borderId="52" xfId="8" applyNumberFormat="1" applyFont="1" applyFill="1" applyBorder="1" applyAlignment="1">
      <alignment horizontal="right" vertical="top"/>
    </xf>
    <xf numFmtId="10" fontId="71" fillId="0" borderId="52" xfId="0" applyNumberFormat="1" applyFont="1" applyBorder="1" applyAlignment="1">
      <alignment horizontal="right" vertical="center"/>
    </xf>
    <xf numFmtId="0" fontId="71" fillId="5" borderId="52" xfId="0" applyFont="1" applyFill="1" applyBorder="1" applyAlignment="1">
      <alignment horizontal="right" vertical="center"/>
    </xf>
    <xf numFmtId="165" fontId="71" fillId="5" borderId="52" xfId="8" applyNumberFormat="1" applyFont="1" applyFill="1" applyBorder="1" applyAlignment="1">
      <alignment horizontal="right" vertical="top"/>
    </xf>
    <xf numFmtId="0" fontId="71" fillId="5" borderId="0" xfId="0" applyFont="1" applyFill="1" applyAlignment="1">
      <alignment horizontal="left" vertical="center"/>
    </xf>
    <xf numFmtId="0" fontId="69" fillId="0" borderId="0" xfId="0" applyFont="1" applyAlignment="1">
      <alignment vertical="center"/>
    </xf>
    <xf numFmtId="164" fontId="71" fillId="0" borderId="51" xfId="7" applyFont="1" applyFill="1" applyBorder="1" applyAlignment="1">
      <alignment horizontal="right" vertical="center" indent="1"/>
    </xf>
    <xf numFmtId="164" fontId="71" fillId="0" borderId="51" xfId="7" applyFont="1" applyFill="1" applyBorder="1" applyAlignment="1">
      <alignment horizontal="right" vertical="center"/>
    </xf>
    <xf numFmtId="164" fontId="71" fillId="0" borderId="0" xfId="7" applyFont="1" applyFill="1" applyBorder="1" applyAlignment="1">
      <alignment horizontal="right" vertical="center"/>
    </xf>
    <xf numFmtId="164" fontId="71" fillId="0" borderId="0" xfId="7" applyFont="1" applyFill="1" applyBorder="1" applyAlignment="1">
      <alignment horizontal="right" vertical="center" indent="1"/>
    </xf>
    <xf numFmtId="2" fontId="71" fillId="0" borderId="0" xfId="0" applyNumberFormat="1" applyFont="1" applyAlignment="1">
      <alignment horizontal="right" vertical="center"/>
    </xf>
    <xf numFmtId="0" fontId="71" fillId="0" borderId="52" xfId="7" applyNumberFormat="1" applyFont="1" applyFill="1" applyBorder="1" applyAlignment="1">
      <alignment horizontal="left" vertical="center"/>
    </xf>
    <xf numFmtId="164" fontId="71" fillId="0" borderId="52" xfId="7" applyFont="1" applyFill="1" applyBorder="1" applyAlignment="1">
      <alignment horizontal="right" vertical="center" indent="1"/>
    </xf>
    <xf numFmtId="2" fontId="71" fillId="0" borderId="52" xfId="0" applyNumberFormat="1" applyFont="1" applyBorder="1" applyAlignment="1">
      <alignment horizontal="right" vertical="center"/>
    </xf>
    <xf numFmtId="169" fontId="23" fillId="5" borderId="0" xfId="7" applyNumberFormat="1" applyFont="1" applyFill="1" applyBorder="1" applyAlignment="1">
      <alignment vertical="center"/>
    </xf>
    <xf numFmtId="169" fontId="23" fillId="5" borderId="0" xfId="7" applyNumberFormat="1" applyFont="1" applyFill="1" applyBorder="1" applyAlignment="1">
      <alignment vertical="center" wrapText="1"/>
    </xf>
    <xf numFmtId="164" fontId="71" fillId="0" borderId="51" xfId="7" applyFont="1" applyFill="1" applyBorder="1" applyAlignment="1">
      <alignment vertical="center"/>
    </xf>
    <xf numFmtId="169" fontId="23" fillId="0" borderId="0" xfId="7" applyNumberFormat="1" applyFont="1" applyFill="1" applyBorder="1" applyAlignment="1">
      <alignment vertical="center"/>
    </xf>
    <xf numFmtId="164" fontId="71" fillId="0" borderId="52" xfId="7" applyFont="1" applyFill="1" applyBorder="1" applyAlignment="1">
      <alignment horizontal="left" vertical="center"/>
    </xf>
    <xf numFmtId="169" fontId="23" fillId="5" borderId="0" xfId="7" applyNumberFormat="1" applyFont="1" applyFill="1" applyBorder="1" applyAlignment="1">
      <alignment horizontal="left" vertical="center"/>
    </xf>
    <xf numFmtId="164" fontId="41" fillId="5" borderId="2" xfId="7" applyFont="1" applyFill="1" applyBorder="1" applyAlignment="1">
      <alignment vertical="center"/>
    </xf>
    <xf numFmtId="0" fontId="23" fillId="0" borderId="0" xfId="0" applyFont="1" applyAlignment="1">
      <alignment horizontal="left" vertical="top"/>
    </xf>
    <xf numFmtId="9" fontId="0" fillId="0" borderId="0" xfId="0" applyNumberFormat="1" applyAlignment="1">
      <alignment vertical="center" readingOrder="1"/>
    </xf>
    <xf numFmtId="0" fontId="37" fillId="0" borderId="56" xfId="0" applyFont="1" applyBorder="1" applyAlignment="1">
      <alignment horizontal="right" wrapText="1"/>
    </xf>
    <xf numFmtId="0" fontId="37" fillId="0" borderId="56" xfId="0" applyFont="1" applyBorder="1" applyAlignment="1">
      <alignment wrapText="1"/>
    </xf>
    <xf numFmtId="166" fontId="23" fillId="0" borderId="51" xfId="7" applyNumberFormat="1" applyFont="1" applyFill="1" applyBorder="1" applyAlignment="1">
      <alignment horizontal="left" vertical="top"/>
    </xf>
    <xf numFmtId="166" fontId="23" fillId="0" borderId="51" xfId="0" applyNumberFormat="1" applyFont="1" applyBorder="1" applyAlignment="1">
      <alignment vertical="center"/>
    </xf>
    <xf numFmtId="164" fontId="23" fillId="0" borderId="51" xfId="7" applyFont="1" applyFill="1" applyBorder="1" applyAlignment="1">
      <alignment horizontal="right" vertical="top"/>
    </xf>
    <xf numFmtId="167" fontId="23" fillId="0" borderId="51" xfId="7" applyNumberFormat="1" applyFont="1" applyFill="1" applyBorder="1" applyAlignment="1">
      <alignment vertical="top"/>
    </xf>
    <xf numFmtId="166" fontId="23" fillId="0" borderId="0" xfId="7" applyNumberFormat="1" applyFont="1" applyFill="1" applyBorder="1" applyAlignment="1">
      <alignment horizontal="left" vertical="top"/>
    </xf>
    <xf numFmtId="166" fontId="23" fillId="0" borderId="0" xfId="0" applyNumberFormat="1" applyFont="1" applyAlignment="1">
      <alignment vertical="center"/>
    </xf>
    <xf numFmtId="164" fontId="23" fillId="0" borderId="0" xfId="0" applyNumberFormat="1" applyFont="1" applyAlignment="1">
      <alignment horizontal="left" vertical="top"/>
    </xf>
    <xf numFmtId="167" fontId="23" fillId="0" borderId="0" xfId="7" applyNumberFormat="1" applyFont="1" applyFill="1" applyBorder="1" applyAlignment="1">
      <alignment vertical="top"/>
    </xf>
    <xf numFmtId="166" fontId="23" fillId="0" borderId="0" xfId="0" applyNumberFormat="1" applyFont="1" applyAlignment="1">
      <alignment horizontal="left" vertical="top"/>
    </xf>
    <xf numFmtId="0" fontId="37" fillId="5" borderId="56" xfId="0" applyFont="1" applyFill="1" applyBorder="1" applyAlignment="1">
      <alignment wrapText="1"/>
    </xf>
    <xf numFmtId="170" fontId="71" fillId="0" borderId="51" xfId="7" applyNumberFormat="1" applyFont="1" applyFill="1" applyBorder="1" applyAlignment="1">
      <alignment horizontal="center" vertical="center"/>
    </xf>
    <xf numFmtId="170" fontId="71" fillId="0" borderId="51" xfId="7" applyNumberFormat="1" applyFont="1" applyFill="1" applyBorder="1" applyAlignment="1">
      <alignment vertical="center"/>
    </xf>
    <xf numFmtId="170" fontId="37" fillId="5" borderId="56" xfId="0" applyNumberFormat="1" applyFont="1" applyFill="1" applyBorder="1" applyAlignment="1">
      <alignment wrapText="1"/>
    </xf>
    <xf numFmtId="170" fontId="37" fillId="0" borderId="56" xfId="0" applyNumberFormat="1" applyFont="1" applyBorder="1" applyAlignment="1">
      <alignment wrapText="1"/>
    </xf>
    <xf numFmtId="170" fontId="71" fillId="0" borderId="0" xfId="7" applyNumberFormat="1" applyFont="1" applyFill="1" applyBorder="1" applyAlignment="1">
      <alignment horizontal="center" vertical="center"/>
    </xf>
    <xf numFmtId="170" fontId="71" fillId="0" borderId="0" xfId="7" applyNumberFormat="1" applyFont="1" applyFill="1" applyBorder="1" applyAlignment="1">
      <alignment horizontal="right" vertical="center"/>
    </xf>
    <xf numFmtId="170" fontId="71" fillId="0" borderId="0" xfId="7" applyNumberFormat="1" applyFont="1" applyFill="1" applyBorder="1" applyAlignment="1">
      <alignment vertical="center"/>
    </xf>
    <xf numFmtId="0" fontId="80" fillId="0" borderId="52" xfId="0" applyFont="1" applyBorder="1" applyAlignment="1">
      <alignment horizontal="left" vertical="top"/>
    </xf>
    <xf numFmtId="170" fontId="71" fillId="0" borderId="52" xfId="7" applyNumberFormat="1" applyFont="1" applyFill="1" applyBorder="1" applyAlignment="1">
      <alignment horizontal="left" vertical="top"/>
    </xf>
    <xf numFmtId="170" fontId="71" fillId="0" borderId="52" xfId="7" applyNumberFormat="1" applyFont="1" applyFill="1" applyBorder="1" applyAlignment="1">
      <alignment vertical="center"/>
    </xf>
    <xf numFmtId="0" fontId="71" fillId="5" borderId="51" xfId="0" applyFont="1" applyFill="1" applyBorder="1" applyAlignment="1">
      <alignment horizontal="left" vertical="top"/>
    </xf>
    <xf numFmtId="168" fontId="71" fillId="0" borderId="51" xfId="7" applyNumberFormat="1" applyFont="1" applyFill="1" applyBorder="1" applyAlignment="1">
      <alignment horizontal="right" vertical="center"/>
    </xf>
    <xf numFmtId="168" fontId="71" fillId="0" borderId="0" xfId="7" applyNumberFormat="1" applyFont="1" applyFill="1" applyBorder="1" applyAlignment="1">
      <alignment horizontal="right" vertical="center"/>
    </xf>
    <xf numFmtId="0" fontId="71" fillId="5" borderId="52" xfId="0" applyFont="1" applyFill="1" applyBorder="1" applyAlignment="1">
      <alignment horizontal="left" vertical="top"/>
    </xf>
    <xf numFmtId="168" fontId="71" fillId="5" borderId="52" xfId="8" applyNumberFormat="1" applyFont="1" applyFill="1" applyBorder="1" applyAlignment="1">
      <alignment horizontal="right" vertical="center"/>
    </xf>
    <xf numFmtId="0" fontId="25" fillId="5" borderId="0" xfId="0" applyFont="1" applyFill="1" applyAlignment="1">
      <alignment horizontal="right"/>
    </xf>
    <xf numFmtId="169" fontId="25" fillId="5" borderId="51" xfId="7" applyNumberFormat="1" applyFont="1" applyFill="1" applyBorder="1" applyAlignment="1">
      <alignment horizontal="right" vertical="center"/>
    </xf>
    <xf numFmtId="0" fontId="25" fillId="5" borderId="51" xfId="0" applyFont="1" applyFill="1" applyBorder="1" applyAlignment="1">
      <alignment horizontal="right" vertical="center"/>
    </xf>
    <xf numFmtId="169" fontId="25" fillId="5" borderId="0" xfId="7" applyNumberFormat="1" applyFont="1" applyFill="1" applyBorder="1" applyAlignment="1">
      <alignment horizontal="right" vertical="center"/>
    </xf>
    <xf numFmtId="0" fontId="25" fillId="5" borderId="0" xfId="0" applyFont="1" applyFill="1" applyAlignment="1">
      <alignment horizontal="right" vertical="center"/>
    </xf>
    <xf numFmtId="0" fontId="25" fillId="5" borderId="52" xfId="0" applyFont="1" applyFill="1" applyBorder="1" applyAlignment="1">
      <alignment horizontal="left" vertical="top"/>
    </xf>
    <xf numFmtId="169" fontId="25" fillId="5" borderId="52" xfId="7" applyNumberFormat="1" applyFont="1" applyFill="1" applyBorder="1" applyAlignment="1">
      <alignment horizontal="right" vertical="top"/>
    </xf>
    <xf numFmtId="0" fontId="25" fillId="5" borderId="52" xfId="0" applyFont="1" applyFill="1" applyBorder="1" applyAlignment="1">
      <alignment horizontal="right" vertical="center"/>
    </xf>
    <xf numFmtId="0" fontId="79" fillId="5" borderId="0" xfId="0" applyFont="1" applyFill="1" applyAlignment="1">
      <alignment horizontal="left" vertical="top"/>
    </xf>
    <xf numFmtId="0" fontId="25" fillId="5" borderId="0" xfId="0" applyFont="1" applyFill="1" applyAlignment="1">
      <alignment horizontal="left" vertical="top" wrapText="1"/>
    </xf>
    <xf numFmtId="0" fontId="25" fillId="5" borderId="69" xfId="0" applyFont="1" applyFill="1" applyBorder="1"/>
    <xf numFmtId="0" fontId="25" fillId="5" borderId="69" xfId="0" applyFont="1" applyFill="1" applyBorder="1" applyAlignment="1">
      <alignment horizontal="left" vertical="top"/>
    </xf>
    <xf numFmtId="10" fontId="25" fillId="0" borderId="69" xfId="0" applyNumberFormat="1" applyFont="1" applyBorder="1" applyAlignment="1">
      <alignment horizontal="right" vertical="center"/>
    </xf>
    <xf numFmtId="0" fontId="23" fillId="5" borderId="0" xfId="0" applyFont="1" applyFill="1" applyAlignment="1">
      <alignment vertical="center" wrapText="1"/>
    </xf>
    <xf numFmtId="0" fontId="20" fillId="5" borderId="0" xfId="0" applyFont="1" applyFill="1" applyAlignment="1">
      <alignment vertical="center"/>
    </xf>
    <xf numFmtId="0" fontId="19" fillId="5" borderId="0" xfId="0" applyFont="1" applyFill="1" applyAlignment="1">
      <alignment vertical="center"/>
    </xf>
    <xf numFmtId="0" fontId="26" fillId="5" borderId="0" xfId="0" applyFont="1" applyFill="1" applyAlignment="1">
      <alignment vertical="center"/>
    </xf>
    <xf numFmtId="0" fontId="28" fillId="5" borderId="0" xfId="0" applyFont="1" applyFill="1" applyAlignment="1">
      <alignment vertical="center"/>
    </xf>
    <xf numFmtId="0" fontId="27" fillId="5" borderId="0" xfId="0" applyFont="1" applyFill="1" applyAlignment="1">
      <alignment vertical="center"/>
    </xf>
    <xf numFmtId="0" fontId="23" fillId="27" borderId="0" xfId="0" applyFont="1" applyFill="1" applyAlignment="1">
      <alignment vertical="center"/>
    </xf>
    <xf numFmtId="0" fontId="23" fillId="11" borderId="0" xfId="0" applyFont="1" applyFill="1" applyAlignment="1">
      <alignment vertical="center"/>
    </xf>
    <xf numFmtId="0" fontId="23" fillId="7" borderId="0" xfId="0" applyFont="1" applyFill="1" applyAlignment="1">
      <alignment vertical="center"/>
    </xf>
    <xf numFmtId="0" fontId="23" fillId="9" borderId="0" xfId="0" applyFont="1" applyFill="1" applyAlignment="1">
      <alignment vertical="center"/>
    </xf>
    <xf numFmtId="0" fontId="65" fillId="5" borderId="2" xfId="0" applyFont="1" applyFill="1" applyBorder="1" applyAlignment="1">
      <alignment horizontal="left" vertical="center"/>
    </xf>
    <xf numFmtId="0" fontId="33" fillId="5" borderId="20" xfId="0" applyFont="1" applyFill="1" applyBorder="1" applyAlignment="1">
      <alignment horizontal="left" vertical="center"/>
    </xf>
    <xf numFmtId="0" fontId="33" fillId="5" borderId="51" xfId="0" applyFont="1" applyFill="1" applyBorder="1" applyAlignment="1">
      <alignment vertical="center"/>
    </xf>
    <xf numFmtId="0" fontId="65" fillId="5" borderId="51" xfId="0" applyFont="1" applyFill="1" applyBorder="1" applyAlignment="1">
      <alignment horizontal="left" vertical="center"/>
    </xf>
    <xf numFmtId="0" fontId="33" fillId="0" borderId="51" xfId="0" applyFont="1" applyBorder="1" applyAlignment="1">
      <alignment horizontal="left" vertical="center"/>
    </xf>
    <xf numFmtId="0" fontId="33" fillId="5" borderId="27" xfId="0" applyFont="1" applyFill="1" applyBorder="1" applyAlignment="1">
      <alignment horizontal="left" vertical="center"/>
    </xf>
    <xf numFmtId="0" fontId="65" fillId="5" borderId="0" xfId="0" applyFont="1" applyFill="1" applyAlignment="1">
      <alignment horizontal="left" vertical="center"/>
    </xf>
    <xf numFmtId="0" fontId="25" fillId="5" borderId="4" xfId="0" applyFont="1" applyFill="1" applyBorder="1" applyAlignment="1">
      <alignment vertical="center" wrapText="1"/>
    </xf>
    <xf numFmtId="0" fontId="25" fillId="5" borderId="0" xfId="0" applyFont="1" applyFill="1" applyAlignment="1">
      <alignment horizontal="left" wrapText="1"/>
    </xf>
    <xf numFmtId="0" fontId="25" fillId="5" borderId="0" xfId="0" applyFont="1" applyFill="1" applyAlignment="1">
      <alignment vertical="center" wrapText="1"/>
    </xf>
    <xf numFmtId="0" fontId="25" fillId="0" borderId="0" xfId="0" applyFont="1" applyAlignment="1">
      <alignment vertical="center" wrapText="1"/>
    </xf>
    <xf numFmtId="0" fontId="25" fillId="5" borderId="0" xfId="0" applyFont="1" applyFill="1" applyAlignment="1">
      <alignment horizontal="center" wrapText="1"/>
    </xf>
    <xf numFmtId="0" fontId="25" fillId="0" borderId="27" xfId="0" applyFont="1" applyBorder="1" applyAlignment="1">
      <alignment horizontal="center" vertical="center"/>
    </xf>
    <xf numFmtId="0" fontId="25" fillId="5" borderId="27" xfId="0" applyFont="1" applyFill="1" applyBorder="1" applyAlignment="1">
      <alignment horizontal="center" vertical="center"/>
    </xf>
    <xf numFmtId="0" fontId="40" fillId="8" borderId="2" xfId="0" applyFont="1" applyFill="1" applyBorder="1" applyAlignment="1">
      <alignment vertical="center"/>
    </xf>
    <xf numFmtId="0" fontId="41" fillId="8" borderId="2" xfId="0" applyFont="1" applyFill="1" applyBorder="1" applyAlignment="1">
      <alignment horizontal="left" vertical="top"/>
    </xf>
    <xf numFmtId="0" fontId="41" fillId="8" borderId="2" xfId="0" applyFont="1" applyFill="1" applyBorder="1" applyAlignment="1">
      <alignment vertical="center"/>
    </xf>
    <xf numFmtId="0" fontId="25" fillId="5" borderId="0" xfId="0" applyFont="1" applyFill="1" applyAlignment="1">
      <alignment horizontal="left"/>
    </xf>
    <xf numFmtId="0" fontId="25" fillId="5" borderId="4" xfId="0" applyFont="1" applyFill="1" applyBorder="1" applyAlignment="1">
      <alignment vertical="top"/>
    </xf>
    <xf numFmtId="0" fontId="41" fillId="5" borderId="0" xfId="0" applyFont="1" applyFill="1" applyAlignment="1">
      <alignment vertical="center"/>
    </xf>
    <xf numFmtId="0" fontId="33" fillId="5" borderId="0" xfId="0" applyFont="1" applyFill="1" applyAlignment="1">
      <alignment vertical="center"/>
    </xf>
    <xf numFmtId="0" fontId="38" fillId="5" borderId="0" xfId="0" applyFont="1" applyFill="1" applyAlignment="1">
      <alignment horizontal="center" vertical="center"/>
    </xf>
    <xf numFmtId="0" fontId="37" fillId="5" borderId="0" xfId="0" applyFont="1" applyFill="1" applyAlignment="1">
      <alignment horizontal="left" vertical="top" wrapText="1"/>
    </xf>
    <xf numFmtId="0" fontId="37" fillId="5" borderId="0" xfId="0" applyFont="1" applyFill="1" applyAlignment="1">
      <alignment horizontal="right" vertical="top" wrapText="1"/>
    </xf>
    <xf numFmtId="0" fontId="37" fillId="5" borderId="65" xfId="0" applyFont="1" applyFill="1" applyBorder="1" applyAlignment="1">
      <alignment horizontal="center" vertical="top" wrapText="1"/>
    </xf>
    <xf numFmtId="0" fontId="37" fillId="5" borderId="0" xfId="0" applyFont="1" applyFill="1" applyAlignment="1">
      <alignment horizontal="center" vertical="top" wrapText="1"/>
    </xf>
    <xf numFmtId="166" fontId="23" fillId="5" borderId="51" xfId="0" applyNumberFormat="1" applyFont="1" applyFill="1" applyBorder="1" applyAlignment="1">
      <alignment horizontal="center" vertical="center"/>
    </xf>
    <xf numFmtId="0" fontId="25" fillId="5" borderId="0" xfId="0" applyFont="1" applyFill="1" applyAlignment="1">
      <alignment horizontal="left" vertical="center"/>
    </xf>
    <xf numFmtId="0" fontId="42" fillId="5" borderId="0" xfId="0" applyFont="1" applyFill="1" applyAlignment="1">
      <alignment horizontal="left" vertical="center"/>
    </xf>
    <xf numFmtId="0" fontId="42" fillId="5" borderId="0" xfId="0" applyFont="1" applyFill="1" applyAlignment="1">
      <alignment horizontal="left" vertical="center" wrapText="1"/>
    </xf>
    <xf numFmtId="0" fontId="42" fillId="5" borderId="0" xfId="0" applyFont="1" applyFill="1" applyAlignment="1">
      <alignment horizontal="center" vertical="center" wrapText="1"/>
    </xf>
    <xf numFmtId="0" fontId="42" fillId="5" borderId="0" xfId="0" applyFont="1" applyFill="1" applyAlignment="1">
      <alignment horizontal="center" vertical="center"/>
    </xf>
    <xf numFmtId="0" fontId="21" fillId="5" borderId="0" xfId="0" applyFont="1" applyFill="1" applyBorder="1" applyAlignment="1">
      <alignment vertical="center"/>
    </xf>
    <xf numFmtId="0" fontId="25" fillId="5" borderId="0" xfId="0" applyFont="1" applyFill="1" applyBorder="1"/>
    <xf numFmtId="0" fontId="37" fillId="5" borderId="0" xfId="0" applyFont="1" applyFill="1" applyBorder="1" applyAlignment="1">
      <alignment horizontal="center" vertical="center"/>
    </xf>
    <xf numFmtId="0" fontId="86" fillId="5" borderId="0" xfId="0" applyFont="1" applyFill="1" applyAlignment="1">
      <alignment vertical="center"/>
    </xf>
    <xf numFmtId="0" fontId="84" fillId="5" borderId="0" xfId="3" applyFont="1" applyFill="1" applyBorder="1" applyAlignment="1"/>
    <xf numFmtId="0" fontId="87" fillId="5" borderId="20" xfId="0" applyFont="1" applyFill="1" applyBorder="1" applyAlignment="1">
      <alignment horizontal="right"/>
    </xf>
    <xf numFmtId="0" fontId="88" fillId="5" borderId="20" xfId="0" applyFont="1" applyFill="1" applyBorder="1"/>
    <xf numFmtId="0" fontId="87" fillId="5" borderId="20" xfId="0" applyFont="1" applyFill="1" applyBorder="1"/>
    <xf numFmtId="0" fontId="89" fillId="5" borderId="0" xfId="3" applyFont="1" applyFill="1" applyBorder="1" applyAlignment="1"/>
    <xf numFmtId="0" fontId="87" fillId="5" borderId="0" xfId="0" applyFont="1" applyFill="1"/>
    <xf numFmtId="0" fontId="87" fillId="5" borderId="0" xfId="0" applyFont="1" applyFill="1" applyAlignment="1">
      <alignment vertical="center"/>
    </xf>
    <xf numFmtId="0" fontId="85" fillId="5" borderId="20" xfId="0" applyFont="1" applyFill="1" applyBorder="1" applyAlignment="1">
      <alignment horizontal="right"/>
    </xf>
    <xf numFmtId="0" fontId="85" fillId="5" borderId="0" xfId="0" applyFont="1" applyFill="1" applyAlignment="1">
      <alignment horizontal="right"/>
    </xf>
    <xf numFmtId="0" fontId="87" fillId="5" borderId="0" xfId="0" quotePrefix="1" applyFont="1" applyFill="1" applyAlignment="1">
      <alignment horizontal="left"/>
    </xf>
    <xf numFmtId="0" fontId="86" fillId="5" borderId="0" xfId="0" applyFont="1" applyFill="1"/>
    <xf numFmtId="0" fontId="90" fillId="5" borderId="20" xfId="0" applyFont="1" applyFill="1" applyBorder="1" applyAlignment="1">
      <alignment horizontal="right"/>
    </xf>
    <xf numFmtId="0" fontId="90" fillId="5" borderId="0" xfId="0" applyFont="1" applyFill="1" applyAlignment="1">
      <alignment horizontal="right"/>
    </xf>
    <xf numFmtId="0" fontId="88" fillId="5" borderId="0" xfId="0" applyFont="1" applyFill="1" applyAlignment="1">
      <alignment horizontal="left"/>
    </xf>
    <xf numFmtId="0" fontId="42" fillId="5" borderId="0" xfId="0" applyFont="1" applyFill="1" applyAlignment="1">
      <alignment vertical="center"/>
    </xf>
    <xf numFmtId="0" fontId="87" fillId="5" borderId="0" xfId="0" applyFont="1" applyFill="1" applyAlignment="1">
      <alignment horizontal="right"/>
    </xf>
    <xf numFmtId="0" fontId="87" fillId="5" borderId="0" xfId="0" applyFont="1" applyFill="1" applyAlignment="1">
      <alignment horizontal="center"/>
    </xf>
    <xf numFmtId="164" fontId="86" fillId="5" borderId="0" xfId="7" applyFont="1" applyFill="1" applyBorder="1" applyAlignment="1">
      <alignment vertical="center"/>
    </xf>
    <xf numFmtId="0" fontId="25" fillId="5" borderId="20" xfId="0" applyFont="1" applyFill="1" applyBorder="1" applyAlignment="1">
      <alignment horizontal="center"/>
    </xf>
    <xf numFmtId="0" fontId="19" fillId="5" borderId="0" xfId="0" applyFont="1" applyFill="1" applyAlignment="1">
      <alignment horizontal="center" vertical="center"/>
    </xf>
    <xf numFmtId="0" fontId="25" fillId="28" borderId="25" xfId="0" applyFont="1" applyFill="1" applyBorder="1"/>
    <xf numFmtId="0" fontId="25" fillId="28" borderId="50" xfId="0" applyFont="1" applyFill="1" applyBorder="1" applyAlignment="1">
      <alignment vertical="center"/>
    </xf>
    <xf numFmtId="0" fontId="25" fillId="28" borderId="20" xfId="0" applyFont="1" applyFill="1" applyBorder="1"/>
    <xf numFmtId="0" fontId="25" fillId="28" borderId="27" xfId="0" applyFont="1" applyFill="1" applyBorder="1" applyAlignment="1">
      <alignment vertical="center"/>
    </xf>
    <xf numFmtId="0" fontId="33" fillId="5" borderId="70" xfId="0" applyFont="1" applyFill="1" applyBorder="1"/>
    <xf numFmtId="0" fontId="25" fillId="5" borderId="4" xfId="0" applyFont="1" applyFill="1" applyBorder="1" applyAlignment="1">
      <alignment horizontal="left" vertical="top"/>
    </xf>
    <xf numFmtId="0" fontId="33" fillId="5" borderId="51" xfId="0" applyFont="1" applyFill="1" applyBorder="1"/>
    <xf numFmtId="0" fontId="27" fillId="5" borderId="0" xfId="0" applyFont="1" applyFill="1" applyAlignment="1">
      <alignment horizontal="center" vertical="center"/>
    </xf>
    <xf numFmtId="0" fontId="35" fillId="22" borderId="32" xfId="2" applyFont="1" applyFill="1" applyBorder="1" applyAlignment="1">
      <alignment horizontal="left" vertical="center"/>
    </xf>
    <xf numFmtId="0" fontId="40" fillId="8" borderId="26" xfId="0" applyFont="1" applyFill="1" applyBorder="1" applyAlignment="1">
      <alignment horizontal="left" vertical="center"/>
    </xf>
    <xf numFmtId="0" fontId="84" fillId="5" borderId="0" xfId="3" applyFont="1" applyFill="1" applyBorder="1" applyAlignment="1">
      <alignment horizontal="left"/>
    </xf>
    <xf numFmtId="0" fontId="25" fillId="5" borderId="51" xfId="0" applyFont="1" applyFill="1" applyBorder="1"/>
    <xf numFmtId="0" fontId="39" fillId="0" borderId="0" xfId="0" applyFont="1" applyFill="1" applyAlignment="1">
      <alignment horizontal="left" vertical="center"/>
    </xf>
    <xf numFmtId="0" fontId="25" fillId="0" borderId="0" xfId="0" applyFont="1" applyFill="1"/>
    <xf numFmtId="0" fontId="25" fillId="0" borderId="0" xfId="0" applyFont="1" applyFill="1" applyAlignment="1">
      <alignment vertical="center"/>
    </xf>
    <xf numFmtId="0" fontId="37" fillId="0" borderId="0" xfId="0" applyFont="1" applyFill="1" applyAlignment="1">
      <alignment horizontal="right" vertical="top" wrapText="1"/>
    </xf>
    <xf numFmtId="164" fontId="23" fillId="5" borderId="0" xfId="7" applyFont="1" applyFill="1" applyBorder="1" applyAlignment="1">
      <alignment horizontal="left" vertical="center"/>
    </xf>
    <xf numFmtId="166" fontId="42" fillId="5" borderId="0" xfId="7" applyNumberFormat="1" applyFont="1" applyFill="1" applyBorder="1" applyAlignment="1">
      <alignment horizontal="left" vertical="center"/>
    </xf>
    <xf numFmtId="164" fontId="42" fillId="5" borderId="0" xfId="7" applyFont="1" applyFill="1" applyBorder="1" applyAlignment="1">
      <alignment horizontal="right" vertical="center"/>
    </xf>
    <xf numFmtId="2" fontId="23" fillId="5" borderId="0" xfId="0" applyNumberFormat="1" applyFont="1" applyFill="1" applyBorder="1" applyAlignment="1">
      <alignment vertical="center"/>
    </xf>
    <xf numFmtId="164" fontId="42" fillId="5" borderId="0" xfId="7" applyFont="1" applyFill="1" applyBorder="1" applyAlignment="1">
      <alignment horizontal="center"/>
    </xf>
    <xf numFmtId="2" fontId="42" fillId="5" borderId="0" xfId="0" applyNumberFormat="1" applyFont="1" applyFill="1" applyBorder="1" applyAlignment="1">
      <alignment horizontal="right" vertical="center"/>
    </xf>
    <xf numFmtId="0" fontId="25" fillId="5" borderId="4" xfId="0" applyFont="1" applyFill="1" applyBorder="1" applyAlignment="1">
      <alignment horizontal="left" vertical="top" wrapText="1"/>
    </xf>
    <xf numFmtId="0" fontId="25" fillId="5" borderId="0" xfId="0" applyFont="1" applyFill="1" applyAlignment="1">
      <alignment horizontal="left" vertical="top" wrapText="1"/>
    </xf>
    <xf numFmtId="0" fontId="29" fillId="5" borderId="24" xfId="3" applyFont="1" applyFill="1" applyBorder="1" applyAlignment="1">
      <alignment horizontal="left" vertical="top" wrapText="1"/>
    </xf>
    <xf numFmtId="0" fontId="29" fillId="5" borderId="4" xfId="3" applyFont="1" applyFill="1" applyBorder="1" applyAlignment="1">
      <alignment horizontal="left" vertical="top" wrapText="1"/>
    </xf>
    <xf numFmtId="0" fontId="29" fillId="5" borderId="3" xfId="3" applyFont="1" applyFill="1" applyBorder="1" applyAlignment="1">
      <alignment horizontal="left" vertical="top" wrapText="1"/>
    </xf>
    <xf numFmtId="0" fontId="29" fillId="5" borderId="20" xfId="3" applyFont="1" applyFill="1" applyBorder="1" applyAlignment="1">
      <alignment horizontal="left" vertical="top" wrapText="1"/>
    </xf>
    <xf numFmtId="0" fontId="29" fillId="5" borderId="0" xfId="3" applyFont="1" applyFill="1" applyBorder="1" applyAlignment="1">
      <alignment horizontal="left" vertical="top" wrapText="1"/>
    </xf>
    <xf numFmtId="0" fontId="29" fillId="5" borderId="5" xfId="3" applyFont="1" applyFill="1" applyBorder="1" applyAlignment="1">
      <alignment horizontal="left" vertical="top" wrapText="1"/>
    </xf>
    <xf numFmtId="0" fontId="29" fillId="5" borderId="21" xfId="3" applyFont="1" applyFill="1" applyBorder="1" applyAlignment="1">
      <alignment horizontal="left" vertical="top" wrapText="1"/>
    </xf>
    <xf numFmtId="0" fontId="29" fillId="5" borderId="22" xfId="3" applyFont="1" applyFill="1" applyBorder="1" applyAlignment="1">
      <alignment horizontal="left" vertical="top" wrapText="1"/>
    </xf>
    <xf numFmtId="0" fontId="29" fillId="5" borderId="38" xfId="3" applyFont="1" applyFill="1" applyBorder="1" applyAlignment="1">
      <alignment horizontal="left" vertical="top" wrapText="1"/>
    </xf>
    <xf numFmtId="0" fontId="24" fillId="8" borderId="10" xfId="0" applyFont="1" applyFill="1" applyBorder="1" applyAlignment="1">
      <alignment horizontal="left" vertical="center" wrapText="1"/>
    </xf>
    <xf numFmtId="0" fontId="24" fillId="8" borderId="17" xfId="0" applyFont="1" applyFill="1" applyBorder="1" applyAlignment="1">
      <alignment horizontal="left" vertical="center" wrapText="1"/>
    </xf>
    <xf numFmtId="0" fontId="29" fillId="5" borderId="11" xfId="3" applyFont="1" applyFill="1" applyBorder="1" applyAlignment="1">
      <alignment horizontal="left" vertical="top" wrapText="1"/>
    </xf>
    <xf numFmtId="0" fontId="29" fillId="5" borderId="1" xfId="3" applyFont="1" applyFill="1" applyBorder="1" applyAlignment="1">
      <alignment horizontal="left" vertical="top" wrapText="1"/>
    </xf>
    <xf numFmtId="0" fontId="30" fillId="5" borderId="11" xfId="0" applyFont="1" applyFill="1" applyBorder="1" applyAlignment="1">
      <alignment horizontal="left" vertical="top" wrapText="1"/>
    </xf>
    <xf numFmtId="0" fontId="30" fillId="5" borderId="1" xfId="0" applyFont="1" applyFill="1" applyBorder="1" applyAlignment="1">
      <alignment horizontal="left" vertical="top" wrapText="1"/>
    </xf>
    <xf numFmtId="0" fontId="25" fillId="5" borderId="35" xfId="0" applyFont="1" applyFill="1" applyBorder="1" applyAlignment="1">
      <alignment horizontal="left" vertical="top" wrapText="1"/>
    </xf>
    <xf numFmtId="0" fontId="25" fillId="5" borderId="36" xfId="0" applyFont="1" applyFill="1" applyBorder="1" applyAlignment="1">
      <alignment horizontal="left" vertical="top" wrapText="1"/>
    </xf>
    <xf numFmtId="0" fontId="30" fillId="5" borderId="35" xfId="0" applyFont="1" applyFill="1" applyBorder="1" applyAlignment="1">
      <alignment horizontal="left" vertical="top"/>
    </xf>
    <xf numFmtId="0" fontId="30" fillId="5" borderId="36" xfId="0" applyFont="1" applyFill="1" applyBorder="1" applyAlignment="1">
      <alignment horizontal="left" vertical="top"/>
    </xf>
    <xf numFmtId="0" fontId="30" fillId="5" borderId="23" xfId="0" applyFont="1" applyFill="1" applyBorder="1" applyAlignment="1">
      <alignment horizontal="left" vertical="top"/>
    </xf>
    <xf numFmtId="0" fontId="30" fillId="5" borderId="37" xfId="0" applyFont="1" applyFill="1" applyBorder="1" applyAlignment="1">
      <alignment horizontal="left" vertical="top"/>
    </xf>
    <xf numFmtId="0" fontId="25" fillId="5" borderId="34" xfId="0" applyFont="1" applyFill="1" applyBorder="1" applyAlignment="1">
      <alignment horizontal="left" vertical="top" wrapText="1"/>
    </xf>
    <xf numFmtId="0" fontId="30" fillId="5" borderId="35" xfId="0" applyFont="1" applyFill="1" applyBorder="1" applyAlignment="1">
      <alignment horizontal="left" vertical="top" wrapText="1"/>
    </xf>
    <xf numFmtId="0" fontId="30" fillId="5" borderId="34" xfId="0" applyFont="1" applyFill="1" applyBorder="1" applyAlignment="1">
      <alignment horizontal="left" vertical="top" wrapText="1"/>
    </xf>
    <xf numFmtId="0" fontId="30" fillId="5" borderId="36" xfId="0" applyFont="1" applyFill="1" applyBorder="1" applyAlignment="1">
      <alignment horizontal="left" vertical="top" wrapText="1"/>
    </xf>
    <xf numFmtId="0" fontId="30" fillId="5" borderId="23" xfId="0" applyFont="1" applyFill="1" applyBorder="1" applyAlignment="1">
      <alignment horizontal="left" vertical="top" wrapText="1"/>
    </xf>
    <xf numFmtId="0" fontId="30" fillId="5" borderId="39" xfId="0" applyFont="1" applyFill="1" applyBorder="1" applyAlignment="1">
      <alignment horizontal="left" vertical="top" wrapText="1"/>
    </xf>
    <xf numFmtId="0" fontId="30" fillId="5" borderId="37" xfId="0" applyFont="1" applyFill="1" applyBorder="1" applyAlignment="1">
      <alignment horizontal="left" vertical="top" wrapText="1"/>
    </xf>
    <xf numFmtId="0" fontId="29" fillId="5" borderId="40" xfId="3" applyFont="1" applyFill="1" applyBorder="1" applyAlignment="1">
      <alignment horizontal="left" vertical="top" wrapText="1"/>
    </xf>
    <xf numFmtId="0" fontId="29" fillId="5" borderId="41" xfId="3" applyFont="1" applyFill="1" applyBorder="1" applyAlignment="1">
      <alignment horizontal="left" vertical="top" wrapText="1"/>
    </xf>
    <xf numFmtId="0" fontId="29" fillId="5" borderId="42" xfId="3" applyFont="1" applyFill="1" applyBorder="1" applyAlignment="1">
      <alignment horizontal="left" vertical="top" wrapText="1"/>
    </xf>
    <xf numFmtId="0" fontId="25" fillId="5" borderId="43" xfId="0" applyFont="1" applyFill="1" applyBorder="1" applyAlignment="1">
      <alignment horizontal="left" vertical="top" wrapText="1"/>
    </xf>
    <xf numFmtId="0" fontId="25" fillId="5" borderId="4" xfId="0" applyFont="1" applyFill="1" applyBorder="1" applyAlignment="1">
      <alignment horizontal="left" vertical="top" wrapText="1"/>
    </xf>
    <xf numFmtId="0" fontId="25" fillId="5" borderId="3" xfId="0" applyFont="1" applyFill="1" applyBorder="1" applyAlignment="1">
      <alignment horizontal="left" vertical="top" wrapText="1"/>
    </xf>
    <xf numFmtId="0" fontId="25" fillId="5" borderId="44" xfId="0" applyFont="1" applyFill="1" applyBorder="1" applyAlignment="1">
      <alignment horizontal="left" vertical="top" wrapText="1"/>
    </xf>
    <xf numFmtId="0" fontId="25" fillId="5" borderId="41" xfId="0" applyFont="1" applyFill="1" applyBorder="1" applyAlignment="1">
      <alignment horizontal="left" vertical="top" wrapText="1"/>
    </xf>
    <xf numFmtId="0" fontId="25" fillId="5" borderId="42" xfId="0" applyFont="1" applyFill="1" applyBorder="1" applyAlignment="1">
      <alignment horizontal="left" vertical="top" wrapText="1"/>
    </xf>
    <xf numFmtId="0" fontId="25" fillId="9" borderId="13" xfId="0" applyFont="1" applyFill="1" applyBorder="1" applyAlignment="1">
      <alignment horizontal="left" vertical="top" wrapText="1"/>
    </xf>
    <xf numFmtId="0" fontId="25" fillId="9" borderId="45" xfId="0" applyFont="1" applyFill="1" applyBorder="1" applyAlignment="1">
      <alignment horizontal="left" vertical="top" wrapText="1"/>
    </xf>
    <xf numFmtId="0" fontId="25" fillId="5" borderId="46" xfId="0" applyFont="1" applyFill="1" applyBorder="1" applyAlignment="1">
      <alignment horizontal="left" vertical="top" wrapText="1"/>
    </xf>
    <xf numFmtId="0" fontId="25" fillId="5" borderId="5" xfId="0" applyFont="1" applyFill="1" applyBorder="1" applyAlignment="1">
      <alignment horizontal="left" vertical="top" wrapText="1"/>
    </xf>
    <xf numFmtId="0" fontId="25" fillId="5" borderId="0" xfId="0" applyFont="1" applyFill="1" applyBorder="1" applyAlignment="1">
      <alignment horizontal="left" vertical="top" wrapText="1"/>
    </xf>
    <xf numFmtId="0" fontId="25" fillId="10" borderId="13" xfId="0" applyFont="1" applyFill="1" applyBorder="1" applyAlignment="1">
      <alignment horizontal="left" vertical="top" wrapText="1"/>
    </xf>
    <xf numFmtId="0" fontId="25" fillId="10" borderId="45" xfId="0" applyFont="1" applyFill="1" applyBorder="1" applyAlignment="1">
      <alignment horizontal="left" vertical="top" wrapText="1"/>
    </xf>
    <xf numFmtId="0" fontId="25" fillId="5" borderId="48" xfId="0" applyFont="1" applyFill="1" applyBorder="1" applyAlignment="1">
      <alignment horizontal="left" vertical="top" wrapText="1"/>
    </xf>
    <xf numFmtId="0" fontId="25" fillId="5" borderId="22" xfId="0" applyFont="1" applyFill="1" applyBorder="1" applyAlignment="1">
      <alignment horizontal="left" vertical="top" wrapText="1"/>
    </xf>
    <xf numFmtId="0" fontId="25" fillId="5" borderId="38" xfId="0" applyFont="1" applyFill="1" applyBorder="1" applyAlignment="1">
      <alignment horizontal="left" vertical="top" wrapText="1"/>
    </xf>
    <xf numFmtId="0" fontId="25" fillId="10" borderId="49" xfId="0" applyFont="1" applyFill="1" applyBorder="1" applyAlignment="1">
      <alignment horizontal="left" vertical="top" wrapText="1"/>
    </xf>
    <xf numFmtId="0" fontId="25" fillId="9" borderId="47" xfId="0" applyFont="1" applyFill="1" applyBorder="1" applyAlignment="1">
      <alignment horizontal="left" vertical="top" wrapText="1"/>
    </xf>
    <xf numFmtId="0" fontId="88" fillId="5" borderId="0" xfId="0" applyFont="1" applyFill="1" applyAlignment="1">
      <alignment horizontal="center"/>
    </xf>
    <xf numFmtId="0" fontId="84" fillId="5" borderId="0" xfId="3" applyFont="1" applyFill="1" applyBorder="1" applyAlignment="1">
      <alignment horizontal="left"/>
    </xf>
    <xf numFmtId="0" fontId="25" fillId="5" borderId="0" xfId="0" applyFont="1" applyFill="1" applyAlignment="1">
      <alignment horizontal="left" vertical="top" wrapText="1"/>
    </xf>
    <xf numFmtId="0" fontId="25" fillId="27" borderId="4" xfId="0" applyFont="1" applyFill="1" applyBorder="1" applyAlignment="1">
      <alignment horizontal="left" vertical="top" wrapText="1"/>
    </xf>
    <xf numFmtId="0" fontId="25" fillId="27" borderId="0" xfId="0" applyFont="1" applyFill="1" applyAlignment="1">
      <alignment horizontal="left" vertical="top" wrapText="1"/>
    </xf>
    <xf numFmtId="0" fontId="25" fillId="9" borderId="4" xfId="0" applyFont="1" applyFill="1" applyBorder="1" applyAlignment="1">
      <alignment horizontal="left" vertical="top" wrapText="1"/>
    </xf>
    <xf numFmtId="0" fontId="25" fillId="9" borderId="0" xfId="0" applyFont="1" applyFill="1" applyAlignment="1">
      <alignment horizontal="left" vertical="top" wrapText="1"/>
    </xf>
    <xf numFmtId="0" fontId="25" fillId="27" borderId="34" xfId="0" applyFont="1" applyFill="1" applyBorder="1" applyAlignment="1">
      <alignment horizontal="left" vertical="center" wrapText="1"/>
    </xf>
    <xf numFmtId="0" fontId="25" fillId="11" borderId="34" xfId="0" applyFont="1" applyFill="1" applyBorder="1" applyAlignment="1">
      <alignment horizontal="left" vertical="center" wrapText="1"/>
    </xf>
    <xf numFmtId="0" fontId="25" fillId="7" borderId="4" xfId="0" applyFont="1" applyFill="1" applyBorder="1" applyAlignment="1">
      <alignment horizontal="left" vertical="top" wrapText="1"/>
    </xf>
    <xf numFmtId="0" fontId="25" fillId="27" borderId="41" xfId="0" applyFont="1" applyFill="1" applyBorder="1" applyAlignment="1">
      <alignment horizontal="left" vertical="top" wrapText="1"/>
    </xf>
    <xf numFmtId="0" fontId="25" fillId="5" borderId="4" xfId="0" applyFont="1" applyFill="1" applyBorder="1" applyAlignment="1">
      <alignment horizontal="center" vertical="top" wrapText="1"/>
    </xf>
    <xf numFmtId="0" fontId="25" fillId="5" borderId="0" xfId="0" applyFont="1" applyFill="1" applyAlignment="1">
      <alignment horizontal="center" vertical="top" wrapText="1"/>
    </xf>
    <xf numFmtId="0" fontId="25" fillId="9" borderId="34" xfId="0" applyFont="1" applyFill="1" applyBorder="1" applyAlignment="1">
      <alignment horizontal="left" vertical="center" wrapText="1"/>
    </xf>
    <xf numFmtId="0" fontId="25" fillId="9" borderId="4" xfId="0" applyFont="1" applyFill="1" applyBorder="1" applyAlignment="1">
      <alignment horizontal="left" vertical="center" wrapText="1"/>
    </xf>
    <xf numFmtId="0" fontId="25" fillId="11" borderId="4" xfId="0" applyFont="1" applyFill="1" applyBorder="1" applyAlignment="1">
      <alignment horizontal="left" vertical="top" wrapText="1"/>
    </xf>
    <xf numFmtId="0" fontId="25" fillId="11" borderId="0" xfId="0" applyFont="1" applyFill="1" applyAlignment="1">
      <alignment horizontal="left" vertical="top" wrapText="1"/>
    </xf>
    <xf numFmtId="0" fontId="25" fillId="7" borderId="4" xfId="0" applyFont="1" applyFill="1" applyBorder="1" applyAlignment="1">
      <alignment horizontal="left" vertical="center" wrapText="1"/>
    </xf>
    <xf numFmtId="0" fontId="25" fillId="9" borderId="4" xfId="0" quotePrefix="1" applyFont="1" applyFill="1" applyBorder="1" applyAlignment="1">
      <alignment horizontal="left" vertical="top" wrapText="1"/>
    </xf>
    <xf numFmtId="0" fontId="25" fillId="9" borderId="4" xfId="0" quotePrefix="1" applyFont="1" applyFill="1" applyBorder="1" applyAlignment="1">
      <alignment horizontal="left" vertical="center" wrapText="1"/>
    </xf>
    <xf numFmtId="0" fontId="25" fillId="27" borderId="4" xfId="0" quotePrefix="1" applyFont="1" applyFill="1" applyBorder="1" applyAlignment="1">
      <alignment horizontal="left" vertical="center" wrapText="1"/>
    </xf>
    <xf numFmtId="0" fontId="25" fillId="27" borderId="4" xfId="0" applyFont="1" applyFill="1" applyBorder="1" applyAlignment="1">
      <alignment horizontal="left" vertical="center" wrapText="1"/>
    </xf>
    <xf numFmtId="0" fontId="25" fillId="7" borderId="4" xfId="0" quotePrefix="1" applyFont="1" applyFill="1" applyBorder="1" applyAlignment="1">
      <alignment horizontal="left" vertical="center" wrapText="1"/>
    </xf>
    <xf numFmtId="0" fontId="25" fillId="27" borderId="4" xfId="0" quotePrefix="1" applyFont="1" applyFill="1" applyBorder="1" applyAlignment="1">
      <alignment horizontal="left" vertical="top" wrapText="1"/>
    </xf>
    <xf numFmtId="0" fontId="25" fillId="9" borderId="34" xfId="0" applyFont="1" applyFill="1" applyBorder="1" applyAlignment="1">
      <alignment horizontal="left" vertical="top" wrapText="1"/>
    </xf>
    <xf numFmtId="0" fontId="25" fillId="27" borderId="41" xfId="0" applyFont="1" applyFill="1" applyBorder="1" applyAlignment="1">
      <alignment horizontal="left" vertical="center" wrapText="1"/>
    </xf>
    <xf numFmtId="0" fontId="25" fillId="9" borderId="0" xfId="0" applyFont="1" applyFill="1" applyAlignment="1">
      <alignment horizontal="left" vertical="center" wrapText="1"/>
    </xf>
    <xf numFmtId="0" fontId="25" fillId="5" borderId="4" xfId="0" applyFont="1" applyFill="1" applyBorder="1" applyAlignment="1">
      <alignment horizontal="left" vertical="top"/>
    </xf>
    <xf numFmtId="0" fontId="91" fillId="28" borderId="2" xfId="2" applyFont="1" applyFill="1" applyBorder="1" applyAlignment="1">
      <alignment horizontal="left" vertical="center" wrapText="1"/>
    </xf>
    <xf numFmtId="0" fontId="91" fillId="28" borderId="0" xfId="2" applyFont="1" applyFill="1" applyBorder="1" applyAlignment="1">
      <alignment horizontal="left" vertical="center" wrapText="1"/>
    </xf>
    <xf numFmtId="0" fontId="25" fillId="0" borderId="4" xfId="0" applyFont="1" applyBorder="1" applyAlignment="1">
      <alignment horizontal="left" vertical="top"/>
    </xf>
    <xf numFmtId="0" fontId="25" fillId="7" borderId="4" xfId="0" applyFont="1" applyFill="1" applyBorder="1" applyAlignment="1">
      <alignment horizontal="left" wrapText="1"/>
    </xf>
    <xf numFmtId="0" fontId="76" fillId="5" borderId="20" xfId="0" applyFont="1" applyFill="1" applyBorder="1" applyAlignment="1">
      <alignment horizontal="center"/>
    </xf>
    <xf numFmtId="0" fontId="71" fillId="5" borderId="0" xfId="0" applyFont="1" applyFill="1" applyAlignment="1">
      <alignment horizontal="center"/>
    </xf>
    <xf numFmtId="0" fontId="37" fillId="5" borderId="22" xfId="0" applyFont="1" applyFill="1" applyBorder="1" applyAlignment="1">
      <alignment horizontal="center"/>
    </xf>
    <xf numFmtId="0" fontId="69" fillId="0" borderId="2" xfId="0" applyFont="1" applyBorder="1" applyAlignment="1">
      <alignment horizontal="left" vertical="top" wrapText="1"/>
    </xf>
    <xf numFmtId="0" fontId="69" fillId="0" borderId="0" xfId="0" applyFont="1" applyAlignment="1">
      <alignment horizontal="left" vertical="top" wrapText="1"/>
    </xf>
    <xf numFmtId="0" fontId="71" fillId="0" borderId="0" xfId="0" applyFont="1" applyAlignment="1">
      <alignment horizontal="left" vertical="top"/>
    </xf>
    <xf numFmtId="0" fontId="37" fillId="5" borderId="56" xfId="0" applyFont="1" applyFill="1" applyBorder="1" applyAlignment="1">
      <alignment horizontal="left" wrapText="1"/>
    </xf>
    <xf numFmtId="0" fontId="70" fillId="5" borderId="41" xfId="0" applyFont="1" applyFill="1" applyBorder="1" applyAlignment="1">
      <alignment horizontal="center"/>
    </xf>
    <xf numFmtId="166" fontId="70" fillId="5" borderId="41" xfId="0" applyNumberFormat="1" applyFont="1" applyFill="1" applyBorder="1" applyAlignment="1">
      <alignment horizontal="center"/>
    </xf>
    <xf numFmtId="169" fontId="23" fillId="5" borderId="0" xfId="7" applyNumberFormat="1" applyFont="1" applyFill="1" applyBorder="1" applyAlignment="1">
      <alignment horizontal="left" vertical="center" wrapText="1"/>
    </xf>
    <xf numFmtId="0" fontId="70" fillId="0" borderId="41" xfId="0" applyFont="1" applyBorder="1" applyAlignment="1">
      <alignment horizontal="center"/>
    </xf>
    <xf numFmtId="0" fontId="71" fillId="5" borderId="52" xfId="0" applyFont="1" applyFill="1" applyBorder="1" applyAlignment="1">
      <alignment horizontal="left" vertical="center"/>
    </xf>
    <xf numFmtId="0" fontId="71" fillId="5" borderId="51" xfId="0" applyFont="1" applyFill="1" applyBorder="1" applyAlignment="1">
      <alignment horizontal="left" vertical="center"/>
    </xf>
    <xf numFmtId="169" fontId="25" fillId="0" borderId="0" xfId="7" applyNumberFormat="1" applyFont="1" applyFill="1" applyBorder="1" applyAlignment="1">
      <alignment horizontal="left" vertical="center" wrapText="1"/>
    </xf>
    <xf numFmtId="0" fontId="71" fillId="5" borderId="0" xfId="0" applyFont="1" applyFill="1" applyAlignment="1">
      <alignment horizontal="left" vertical="center"/>
    </xf>
    <xf numFmtId="169" fontId="25" fillId="5" borderId="0" xfId="7" applyNumberFormat="1" applyFont="1" applyFill="1" applyBorder="1" applyAlignment="1">
      <alignment horizontal="left" vertical="center" wrapText="1"/>
    </xf>
    <xf numFmtId="0" fontId="25" fillId="5" borderId="56" xfId="0" applyFont="1" applyFill="1" applyBorder="1" applyAlignment="1">
      <alignment horizontal="left" vertical="top" wrapText="1"/>
    </xf>
    <xf numFmtId="0" fontId="71" fillId="0" borderId="51" xfId="0" applyFont="1" applyBorder="1" applyAlignment="1">
      <alignment horizontal="left" vertical="top" wrapText="1"/>
    </xf>
    <xf numFmtId="170" fontId="71" fillId="0" borderId="0" xfId="7" applyNumberFormat="1" applyFont="1" applyFill="1" applyBorder="1" applyAlignment="1">
      <alignment horizontal="right" vertical="center"/>
    </xf>
    <xf numFmtId="164" fontId="23" fillId="5" borderId="0" xfId="7" applyFont="1" applyFill="1" applyBorder="1" applyAlignment="1">
      <alignment horizontal="left" vertical="center"/>
    </xf>
    <xf numFmtId="0" fontId="37" fillId="5" borderId="62" xfId="0" applyFont="1" applyFill="1" applyBorder="1" applyAlignment="1">
      <alignment horizontal="center" vertical="center"/>
    </xf>
    <xf numFmtId="0" fontId="37" fillId="5" borderId="64" xfId="0" applyFont="1" applyFill="1" applyBorder="1" applyAlignment="1">
      <alignment horizontal="center" vertical="center"/>
    </xf>
    <xf numFmtId="0" fontId="37" fillId="5" borderId="63" xfId="0" applyFont="1" applyFill="1" applyBorder="1" applyAlignment="1">
      <alignment horizontal="center" vertical="center"/>
    </xf>
    <xf numFmtId="0" fontId="38" fillId="5" borderId="65" xfId="0" applyFont="1" applyFill="1" applyBorder="1" applyAlignment="1">
      <alignment horizontal="center" vertical="top" wrapText="1"/>
    </xf>
    <xf numFmtId="166" fontId="42" fillId="5" borderId="0" xfId="7" applyNumberFormat="1" applyFont="1" applyFill="1" applyBorder="1" applyAlignment="1">
      <alignment vertical="center"/>
    </xf>
    <xf numFmtId="166" fontId="42" fillId="5" borderId="0" xfId="7" applyNumberFormat="1" applyFont="1" applyFill="1" applyBorder="1" applyAlignment="1">
      <alignment horizontal="left" vertical="center"/>
    </xf>
    <xf numFmtId="0" fontId="42" fillId="5" borderId="0" xfId="0" applyFont="1" applyFill="1" applyBorder="1" applyAlignment="1">
      <alignment horizontal="left" vertical="center"/>
    </xf>
    <xf numFmtId="166" fontId="42" fillId="5" borderId="0" xfId="7" applyNumberFormat="1" applyFont="1" applyFill="1" applyBorder="1" applyAlignment="1">
      <alignment horizontal="center" vertical="center"/>
    </xf>
    <xf numFmtId="164" fontId="42" fillId="5" borderId="0" xfId="7" applyFont="1" applyFill="1" applyBorder="1" applyAlignment="1">
      <alignment horizontal="right" vertical="center"/>
    </xf>
    <xf numFmtId="164" fontId="49" fillId="0" borderId="57" xfId="10" applyFont="1" applyFill="1" applyBorder="1" applyAlignment="1">
      <alignment horizontal="center" vertical="center"/>
    </xf>
    <xf numFmtId="164" fontId="49" fillId="15" borderId="0" xfId="10" applyFont="1" applyFill="1" applyBorder="1" applyAlignment="1">
      <alignment horizontal="center" vertical="center"/>
    </xf>
    <xf numFmtId="164" fontId="49" fillId="16" borderId="0" xfId="10" applyFont="1" applyFill="1" applyBorder="1" applyAlignment="1">
      <alignment horizontal="center" vertical="center"/>
    </xf>
    <xf numFmtId="164" fontId="49" fillId="17" borderId="0" xfId="10" applyFont="1" applyFill="1" applyBorder="1" applyAlignment="1">
      <alignment horizontal="center" vertical="center"/>
    </xf>
    <xf numFmtId="0" fontId="33" fillId="5" borderId="0" xfId="0" applyFont="1" applyFill="1" applyAlignment="1">
      <alignment horizontal="left" vertical="top" wrapText="1"/>
    </xf>
    <xf numFmtId="0" fontId="68" fillId="5" borderId="2" xfId="0" applyFont="1" applyFill="1" applyBorder="1" applyAlignment="1">
      <alignment horizontal="left" vertical="center"/>
    </xf>
    <xf numFmtId="0" fontId="67" fillId="5" borderId="2" xfId="0" applyFont="1" applyFill="1" applyBorder="1" applyAlignment="1">
      <alignment horizontal="left" vertical="center" wrapText="1"/>
    </xf>
    <xf numFmtId="0" fontId="40" fillId="8" borderId="15" xfId="0" applyFont="1" applyFill="1" applyBorder="1" applyAlignment="1">
      <alignment horizontal="left" vertical="center"/>
    </xf>
    <xf numFmtId="0" fontId="68" fillId="5" borderId="2" xfId="0" applyFont="1" applyFill="1" applyBorder="1" applyAlignment="1">
      <alignment horizontal="left" vertical="top"/>
    </xf>
    <xf numFmtId="0" fontId="68" fillId="5" borderId="67" xfId="0" applyFont="1" applyFill="1" applyBorder="1" applyAlignment="1">
      <alignment horizontal="left" vertical="top"/>
    </xf>
    <xf numFmtId="0" fontId="67" fillId="5" borderId="2" xfId="0" applyFont="1" applyFill="1" applyBorder="1" applyAlignment="1">
      <alignment horizontal="left" vertical="top" wrapText="1"/>
    </xf>
    <xf numFmtId="0" fontId="67" fillId="5" borderId="0" xfId="0" applyFont="1" applyFill="1" applyBorder="1" applyAlignment="1">
      <alignment horizontal="left" vertical="top" wrapText="1"/>
    </xf>
    <xf numFmtId="0" fontId="67" fillId="5" borderId="0" xfId="0" applyFont="1" applyFill="1" applyBorder="1" applyAlignment="1">
      <alignment horizontal="left" vertical="top"/>
    </xf>
    <xf numFmtId="0" fontId="12" fillId="4" borderId="0" xfId="3" applyFont="1" applyFill="1" applyBorder="1" applyAlignment="1">
      <alignment horizontal="center" vertical="center"/>
    </xf>
    <xf numFmtId="0" fontId="25" fillId="0" borderId="34" xfId="0" applyFont="1" applyBorder="1" applyAlignment="1">
      <alignment horizontal="left" vertical="center" wrapText="1"/>
    </xf>
    <xf numFmtId="0" fontId="25" fillId="0" borderId="4" xfId="0" applyFont="1" applyBorder="1" applyAlignment="1">
      <alignment horizontal="left" vertical="center" wrapText="1"/>
    </xf>
    <xf numFmtId="0" fontId="25" fillId="0" borderId="0" xfId="0" applyFont="1" applyAlignment="1">
      <alignment horizontal="left" vertical="center" wrapText="1"/>
    </xf>
    <xf numFmtId="0" fontId="25" fillId="0" borderId="34" xfId="0" applyFont="1" applyBorder="1" applyAlignment="1">
      <alignment horizontal="left" vertical="top" wrapText="1"/>
    </xf>
    <xf numFmtId="0" fontId="25" fillId="0" borderId="4" xfId="0" applyFont="1" applyBorder="1" applyAlignment="1">
      <alignment horizontal="left" vertical="top" wrapText="1"/>
    </xf>
    <xf numFmtId="0" fontId="25" fillId="0" borderId="41" xfId="0" applyFont="1" applyBorder="1" applyAlignment="1">
      <alignment horizontal="left" vertical="top" wrapText="1"/>
    </xf>
    <xf numFmtId="0" fontId="25" fillId="0" borderId="41" xfId="0" applyFont="1" applyBorder="1" applyAlignment="1">
      <alignment horizontal="left" vertical="center" wrapText="1"/>
    </xf>
    <xf numFmtId="0" fontId="25" fillId="0" borderId="0" xfId="0" applyFont="1" applyAlignment="1">
      <alignment horizontal="left" vertical="top" wrapText="1"/>
    </xf>
    <xf numFmtId="0" fontId="25" fillId="0" borderId="4" xfId="0" quotePrefix="1" applyFont="1" applyBorder="1" applyAlignment="1">
      <alignment horizontal="left" vertical="center" wrapText="1"/>
    </xf>
    <xf numFmtId="0" fontId="25" fillId="0" borderId="4" xfId="0" quotePrefix="1" applyFont="1" applyBorder="1" applyAlignment="1">
      <alignment horizontal="left" vertical="top" wrapText="1"/>
    </xf>
  </cellXfs>
  <cellStyles count="17">
    <cellStyle name="20% - Accent6" xfId="2" builtinId="50"/>
    <cellStyle name="Comma" xfId="7" builtinId="3"/>
    <cellStyle name="Comma 2" xfId="6" xr:uid="{11505DA7-7CE2-49DB-B796-9470F5706764}"/>
    <cellStyle name="Comma 2 2" xfId="10" xr:uid="{54CFD1A3-5F75-4926-AF58-99CFDB957759}"/>
    <cellStyle name="Comma 2 3" xfId="15" xr:uid="{E9A2B033-CA86-4D71-9D11-362A7CAA8C0B}"/>
    <cellStyle name="Comma 3" xfId="9" xr:uid="{53A2C96D-3B22-4D52-AB2C-9D09624696BA}"/>
    <cellStyle name="Comma 4" xfId="12" xr:uid="{00000000-0005-0000-0000-000037000000}"/>
    <cellStyle name="Hyperlink" xfId="3" builtinId="8"/>
    <cellStyle name="Neutral" xfId="1" builtinId="28"/>
    <cellStyle name="Normal" xfId="0" builtinId="0"/>
    <cellStyle name="Normal 2" xfId="4" xr:uid="{AB9BAF55-4799-44F1-9178-F8B19693C96B}"/>
    <cellStyle name="Normal 2 2" xfId="11" xr:uid="{F3B2A691-C8FD-4513-9A67-D896716B1EE1}"/>
    <cellStyle name="Normal 2 3" xfId="14" xr:uid="{8AF8E173-7BDB-4353-A4AF-1D476D129F70}"/>
    <cellStyle name="Normal 2 3 2" xfId="16" xr:uid="{BFC70CD1-4C1D-49A7-943B-D0852D6DB050}"/>
    <cellStyle name="Normal 3" xfId="13" xr:uid="{6F19295E-970E-4FFD-8993-4E5A2704D023}"/>
    <cellStyle name="Percent" xfId="8" builtinId="5"/>
    <cellStyle name="Percent 2" xfId="5" xr:uid="{AB066FBE-1EF6-4A58-801C-2DA01ADF64EC}"/>
  </cellStyles>
  <dxfs count="3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val="0"/>
        <i val="0"/>
        <strike val="0"/>
        <condense val="0"/>
        <extend val="0"/>
        <outline val="0"/>
        <shadow val="0"/>
        <u val="none"/>
        <vertAlign val="baseline"/>
        <sz val="12"/>
        <color rgb="FFFFFFFF"/>
        <name val="Calibri"/>
        <family val="2"/>
        <scheme val="none"/>
      </font>
      <fill>
        <patternFill patternType="solid">
          <fgColor rgb="FF000000"/>
          <bgColor rgb="FF75717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solid">
          <fgColor rgb="FF000000"/>
          <bgColor rgb="FFF2F2F2"/>
        </patternFill>
      </fill>
      <alignment horizontal="right"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solid">
          <fgColor rgb="FF000000"/>
          <bgColor rgb="FFF2F2F2"/>
        </patternFill>
      </fill>
      <alignment horizontal="center" vertical="center" textRotation="0" wrapText="0" indent="0" justifyLastLine="0" shrinkToFit="0" readingOrder="0"/>
    </dxf>
    <dxf>
      <font>
        <b val="0"/>
        <i val="0"/>
        <strike val="0"/>
        <condense val="0"/>
        <extend val="0"/>
        <outline val="0"/>
        <shadow val="0"/>
        <u val="none"/>
        <vertAlign val="baseline"/>
        <sz val="12"/>
        <color rgb="FFFFFFFF"/>
        <name val="Calibri"/>
        <family val="2"/>
        <scheme val="none"/>
      </font>
      <fill>
        <patternFill patternType="solid">
          <fgColor rgb="FF000000"/>
          <bgColor rgb="FF757171"/>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solid">
          <fgColor rgb="FF000000"/>
          <bgColor rgb="FFF2F2F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solid">
          <fgColor rgb="FF000000"/>
          <bgColor rgb="FFF2F2F2"/>
        </patternFill>
      </fill>
      <alignment horizontal="center" vertical="center" textRotation="0" wrapText="0" indent="0" justifyLastLine="0" shrinkToFit="0" readingOrder="0"/>
    </dxf>
    <dxf>
      <font>
        <b val="0"/>
        <i val="0"/>
        <strike val="0"/>
        <condense val="0"/>
        <extend val="0"/>
        <outline val="0"/>
        <shadow val="0"/>
        <u val="none"/>
        <vertAlign val="baseline"/>
        <sz val="12"/>
        <color rgb="FFFFFFFF"/>
        <name val="Calibri"/>
        <family val="2"/>
        <scheme val="none"/>
      </font>
      <fill>
        <patternFill patternType="solid">
          <fgColor rgb="FF000000"/>
          <bgColor rgb="FF757171"/>
        </patternFill>
      </fill>
      <alignment horizontal="center"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fill>
        <patternFill patternType="solid">
          <fgColor rgb="FF000000"/>
          <bgColor rgb="FFF2F2F2"/>
        </patternFill>
      </fill>
    </dxf>
    <dxf>
      <font>
        <b val="0"/>
        <i val="0"/>
        <strike val="0"/>
        <condense val="0"/>
        <extend val="0"/>
        <outline val="0"/>
        <shadow val="0"/>
        <u val="none"/>
        <vertAlign val="baseline"/>
        <sz val="11"/>
        <color auto="1"/>
        <name val="Calibri"/>
        <family val="2"/>
        <scheme val="none"/>
      </font>
      <numFmt numFmtId="164" formatCode="_(* #,##0.00_);_(* \(#,##0.00\);_(* &quot;-&quot;??_);_(@_)"/>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solid">
          <fgColor rgb="FF000000"/>
          <bgColor rgb="FFF2F2F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solid">
          <fgColor rgb="FF000000"/>
          <bgColor rgb="FFF2F2F2"/>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2"/>
        <color rgb="FF000000"/>
        <name val="Calibri"/>
        <family val="2"/>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2"/>
        <color rgb="FF000000"/>
        <name val="Calibri"/>
        <family val="2"/>
        <scheme val="none"/>
      </font>
      <fill>
        <patternFill patternType="solid">
          <fgColor rgb="FF000000"/>
          <bgColor rgb="FFF2F2F2"/>
        </patternFill>
      </fill>
      <alignment horizontal="center" vertical="center" textRotation="0" wrapText="0" indent="0" justifyLastLine="0" shrinkToFit="0" readingOrder="0"/>
    </dxf>
    <dxf>
      <font>
        <b val="0"/>
        <i val="0"/>
        <strike val="0"/>
        <condense val="0"/>
        <extend val="0"/>
        <outline val="0"/>
        <shadow val="0"/>
        <u val="none"/>
        <vertAlign val="baseline"/>
        <sz val="12"/>
        <color rgb="FFFFFFFF"/>
        <name val="Calibri"/>
        <family val="2"/>
        <scheme val="none"/>
      </font>
      <fill>
        <patternFill patternType="solid">
          <fgColor rgb="FF000000"/>
          <bgColor rgb="FF333F4F"/>
        </patternFill>
      </fill>
      <alignment horizontal="center" vertical="center" textRotation="0" wrapText="1" indent="0" justifyLastLine="0" shrinkToFit="0" readingOrder="0"/>
    </dxf>
  </dxfs>
  <tableStyles count="0" defaultTableStyle="TableStyleMedium2" defaultPivotStyle="PivotStyleLight16"/>
  <colors>
    <mruColors>
      <color rgb="FF015890"/>
      <color rgb="FF0064A9"/>
      <color rgb="FF003C5A"/>
      <color rgb="FFFFE600"/>
      <color rgb="FFFF4343"/>
      <color rgb="FFFF6969"/>
      <color rgb="FFD1F0FF"/>
      <color rgb="FFFBFBFB"/>
      <color rgb="FFEEF9FD"/>
      <color rgb="FFFFA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haredStrings" Target="sharedString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styles" Target="styles.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theme" Target="theme/theme1.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calcChain" Target="calcChain.xml" Id="rId35" /><Relationship Type="http://schemas.openxmlformats.org/officeDocument/2006/relationships/worksheet" Target="worksheets/sheet8.xml" Id="rId8"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tiff"/></Relationships>
</file>

<file path=xl/drawings/_rels/drawing10.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3.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18.tiff"/></Relationships>
</file>

<file path=xl/drawings/_rels/drawing19.xml.rels><?xml version="1.0" encoding="UTF-8" standalone="yes"?>
<Relationships xmlns="http://schemas.openxmlformats.org/package/2006/relationships"><Relationship Id="rId1" Type="http://schemas.openxmlformats.org/officeDocument/2006/relationships/image" Target="../media/image18.tiff"/></Relationships>
</file>

<file path=xl/drawings/_rels/drawing2.xml.rels><?xml version="1.0" encoding="UTF-8" standalone="yes"?>
<Relationships xmlns="http://schemas.openxmlformats.org/package/2006/relationships"><Relationship Id="rId3" Type="http://schemas.openxmlformats.org/officeDocument/2006/relationships/image" Target="../media/image4.tiff"/><Relationship Id="rId2" Type="http://schemas.openxmlformats.org/officeDocument/2006/relationships/image" Target="../media/image3.png"/><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8.tiff"/></Relationships>
</file>

<file path=xl/drawings/_rels/drawing21.xml.rels><?xml version="1.0" encoding="UTF-8" standalone="yes"?>
<Relationships xmlns="http://schemas.openxmlformats.org/package/2006/relationships"><Relationship Id="rId1" Type="http://schemas.openxmlformats.org/officeDocument/2006/relationships/image" Target="../media/image18.tiff"/></Relationships>
</file>

<file path=xl/drawings/_rels/drawing22.xml.rels><?xml version="1.0" encoding="UTF-8" standalone="yes"?>
<Relationships xmlns="http://schemas.openxmlformats.org/package/2006/relationships"><Relationship Id="rId1" Type="http://schemas.openxmlformats.org/officeDocument/2006/relationships/image" Target="../media/image18.tiff"/></Relationships>
</file>

<file path=xl/drawings/_rels/drawing23.xml.rels><?xml version="1.0" encoding="UTF-8" standalone="yes"?>
<Relationships xmlns="http://schemas.openxmlformats.org/package/2006/relationships"><Relationship Id="rId1" Type="http://schemas.openxmlformats.org/officeDocument/2006/relationships/image" Target="../media/image18.tiff"/></Relationships>
</file>

<file path=xl/drawings/_rels/drawing24.xml.rels><?xml version="1.0" encoding="UTF-8" standalone="yes"?>
<Relationships xmlns="http://schemas.openxmlformats.org/package/2006/relationships"><Relationship Id="rId1" Type="http://schemas.openxmlformats.org/officeDocument/2006/relationships/image" Target="../media/image18.tiff"/></Relationships>
</file>

<file path=xl/drawings/_rels/drawing25.xml.rels><?xml version="1.0" encoding="UTF-8" standalone="yes"?>
<Relationships xmlns="http://schemas.openxmlformats.org/package/2006/relationships"><Relationship Id="rId1" Type="http://schemas.openxmlformats.org/officeDocument/2006/relationships/image" Target="../media/image18.tiff"/></Relationships>
</file>

<file path=xl/drawings/_rels/drawing26.xml.rels><?xml version="1.0" encoding="UTF-8" standalone="yes"?>
<Relationships xmlns="http://schemas.openxmlformats.org/package/2006/relationships"><Relationship Id="rId1" Type="http://schemas.openxmlformats.org/officeDocument/2006/relationships/image" Target="../media/image18.tiff"/></Relationships>
</file>

<file path=xl/drawings/_rels/drawing27.xml.rels><?xml version="1.0" encoding="UTF-8" standalone="yes"?>
<Relationships xmlns="http://schemas.openxmlformats.org/package/2006/relationships"><Relationship Id="rId2" Type="http://schemas.openxmlformats.org/officeDocument/2006/relationships/image" Target="../media/image4.tiff"/><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image" Target="../media/image6.tiff"/></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grpSp>
      <xdr:nvGrpSpPr>
        <xdr:cNvPr id="6" name="Group 5">
          <a:extLst>
            <a:ext uri="{FF2B5EF4-FFF2-40B4-BE49-F238E27FC236}">
              <a16:creationId xmlns:a16="http://schemas.microsoft.com/office/drawing/2014/main" id="{60589C2E-FDDB-467D-AF64-DEE7A9F5AF89}"/>
            </a:ext>
          </a:extLst>
        </xdr:cNvPr>
        <xdr:cNvGrpSpPr/>
      </xdr:nvGrpSpPr>
      <xdr:grpSpPr>
        <a:xfrm>
          <a:off x="383070" y="423239"/>
          <a:ext cx="999297" cy="1007581"/>
          <a:chOff x="383070" y="423239"/>
          <a:chExt cx="999297" cy="1007581"/>
        </a:xfrm>
      </xdr:grpSpPr>
      <xdr:sp macro="" textlink="">
        <xdr:nvSpPr>
          <xdr:cNvPr id="2" name="Oval 1">
            <a:extLst>
              <a:ext uri="{FF2B5EF4-FFF2-40B4-BE49-F238E27FC236}">
                <a16:creationId xmlns:a16="http://schemas.microsoft.com/office/drawing/2014/main" id="{C7A09EE8-18D8-4074-B0C2-5FE9DAC052D0}"/>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pic>
        <xdr:nvPicPr>
          <xdr:cNvPr id="5" name="Picture 4">
            <a:extLst>
              <a:ext uri="{FF2B5EF4-FFF2-40B4-BE49-F238E27FC236}">
                <a16:creationId xmlns:a16="http://schemas.microsoft.com/office/drawing/2014/main" id="{9B703B96-7040-4724-86D3-BF27CD715118}"/>
              </a:ext>
            </a:extLst>
          </xdr:cNvPr>
          <xdr:cNvPicPr>
            <a:picLocks noChangeAspect="1"/>
          </xdr:cNvPicPr>
        </xdr:nvPicPr>
        <xdr:blipFill rotWithShape="1">
          <a:blip xmlns:r="http://schemas.openxmlformats.org/officeDocument/2006/relationships" r:embed="rId1"/>
          <a:srcRect b="4990"/>
          <a:stretch/>
        </xdr:blipFill>
        <xdr:spPr>
          <a:xfrm>
            <a:off x="600075" y="571500"/>
            <a:ext cx="590550" cy="619125"/>
          </a:xfrm>
          <a:prstGeom prst="rect">
            <a:avLst/>
          </a:prstGeom>
        </xdr:spPr>
      </xdr:pic>
    </xdr:grpSp>
    <xdr:clientData/>
  </xdr:twoCellAnchor>
  <xdr:twoCellAnchor editAs="oneCell">
    <xdr:from>
      <xdr:col>13</xdr:col>
      <xdr:colOff>219075</xdr:colOff>
      <xdr:row>6</xdr:row>
      <xdr:rowOff>28575</xdr:rowOff>
    </xdr:from>
    <xdr:to>
      <xdr:col>25</xdr:col>
      <xdr:colOff>84827</xdr:colOff>
      <xdr:row>16</xdr:row>
      <xdr:rowOff>275793</xdr:rowOff>
    </xdr:to>
    <xdr:pic>
      <xdr:nvPicPr>
        <xdr:cNvPr id="4" name="Picture 3">
          <a:extLst>
            <a:ext uri="{FF2B5EF4-FFF2-40B4-BE49-F238E27FC236}">
              <a16:creationId xmlns:a16="http://schemas.microsoft.com/office/drawing/2014/main" id="{90068898-A64C-4942-861D-2D29B9D494F8}"/>
            </a:ext>
          </a:extLst>
        </xdr:cNvPr>
        <xdr:cNvPicPr>
          <a:picLocks noChangeAspect="1"/>
        </xdr:cNvPicPr>
      </xdr:nvPicPr>
      <xdr:blipFill>
        <a:blip xmlns:r="http://schemas.openxmlformats.org/officeDocument/2006/relationships" r:embed="rId2"/>
        <a:stretch>
          <a:fillRect/>
        </a:stretch>
      </xdr:blipFill>
      <xdr:spPr>
        <a:xfrm>
          <a:off x="8477250" y="1409700"/>
          <a:ext cx="7180952" cy="3457143"/>
        </a:xfrm>
        <a:prstGeom prst="rect">
          <a:avLst/>
        </a:prstGeom>
      </xdr:spPr>
    </xdr:pic>
    <xdr:clientData/>
  </xdr:twoCellAnchor>
  <xdr:twoCellAnchor>
    <xdr:from>
      <xdr:col>7</xdr:col>
      <xdr:colOff>299358</xdr:colOff>
      <xdr:row>21</xdr:row>
      <xdr:rowOff>68035</xdr:rowOff>
    </xdr:from>
    <xdr:to>
      <xdr:col>13</xdr:col>
      <xdr:colOff>1</xdr:colOff>
      <xdr:row>31</xdr:row>
      <xdr:rowOff>2725</xdr:rowOff>
    </xdr:to>
    <xdr:grpSp>
      <xdr:nvGrpSpPr>
        <xdr:cNvPr id="12" name="Group 11">
          <a:extLst>
            <a:ext uri="{FF2B5EF4-FFF2-40B4-BE49-F238E27FC236}">
              <a16:creationId xmlns:a16="http://schemas.microsoft.com/office/drawing/2014/main" id="{125E9B05-3D28-48B1-BAA4-077B6B528469}"/>
            </a:ext>
          </a:extLst>
        </xdr:cNvPr>
        <xdr:cNvGrpSpPr/>
      </xdr:nvGrpSpPr>
      <xdr:grpSpPr>
        <a:xfrm>
          <a:off x="4499883" y="5573485"/>
          <a:ext cx="3758293" cy="1363440"/>
          <a:chOff x="4499883" y="9212035"/>
          <a:chExt cx="3758293" cy="1363440"/>
        </a:xfrm>
      </xdr:grpSpPr>
      <xdr:pic>
        <xdr:nvPicPr>
          <xdr:cNvPr id="13" name="Picture 12">
            <a:extLst>
              <a:ext uri="{FF2B5EF4-FFF2-40B4-BE49-F238E27FC236}">
                <a16:creationId xmlns:a16="http://schemas.microsoft.com/office/drawing/2014/main" id="{27AA4FB3-14B0-4956-97DE-99D5D283181C}"/>
              </a:ext>
            </a:extLst>
          </xdr:cNvPr>
          <xdr:cNvPicPr>
            <a:picLocks noChangeAspect="1"/>
          </xdr:cNvPicPr>
        </xdr:nvPicPr>
        <xdr:blipFill rotWithShape="1">
          <a:blip xmlns:r="http://schemas.openxmlformats.org/officeDocument/2006/relationships" r:embed="rId3"/>
          <a:srcRect l="50901" t="19338" r="11545" b="45196"/>
          <a:stretch/>
        </xdr:blipFill>
        <xdr:spPr>
          <a:xfrm>
            <a:off x="4499883" y="9212035"/>
            <a:ext cx="3758293" cy="1363440"/>
          </a:xfrm>
          <a:prstGeom prst="rect">
            <a:avLst/>
          </a:prstGeom>
        </xdr:spPr>
      </xdr:pic>
      <xdr:pic>
        <xdr:nvPicPr>
          <xdr:cNvPr id="14" name="Picture 13">
            <a:extLst>
              <a:ext uri="{FF2B5EF4-FFF2-40B4-BE49-F238E27FC236}">
                <a16:creationId xmlns:a16="http://schemas.microsoft.com/office/drawing/2014/main" id="{DCD31E8F-831C-4A59-A24D-A23A6D79DF86}"/>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r="72466"/>
          <a:stretch/>
        </xdr:blipFill>
        <xdr:spPr>
          <a:xfrm>
            <a:off x="7786009" y="10069285"/>
            <a:ext cx="309230" cy="370115"/>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9569EB4A-5158-4473-BC62-2D7C9B0BCC94}"/>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299358</xdr:colOff>
      <xdr:row>42</xdr:row>
      <xdr:rowOff>0</xdr:rowOff>
    </xdr:from>
    <xdr:to>
      <xdr:col>13</xdr:col>
      <xdr:colOff>1</xdr:colOff>
      <xdr:row>51</xdr:row>
      <xdr:rowOff>0</xdr:rowOff>
    </xdr:to>
    <xdr:pic>
      <xdr:nvPicPr>
        <xdr:cNvPr id="3" name="Picture 2">
          <a:extLst>
            <a:ext uri="{FF2B5EF4-FFF2-40B4-BE49-F238E27FC236}">
              <a16:creationId xmlns:a16="http://schemas.microsoft.com/office/drawing/2014/main" id="{FD4524DE-B35D-4866-B22B-5223111EDF38}"/>
            </a:ext>
          </a:extLst>
        </xdr:cNvPr>
        <xdr:cNvPicPr>
          <a:picLocks noChangeAspect="1"/>
        </xdr:cNvPicPr>
      </xdr:nvPicPr>
      <xdr:blipFill rotWithShape="1">
        <a:blip xmlns:r="http://schemas.openxmlformats.org/officeDocument/2006/relationships" r:embed="rId1"/>
        <a:srcRect l="50901" t="19338" r="11545" b="45196"/>
        <a:stretch/>
      </xdr:blipFill>
      <xdr:spPr>
        <a:xfrm>
          <a:off x="4576083" y="6543675"/>
          <a:ext cx="3758293" cy="1285875"/>
        </a:xfrm>
        <a:prstGeom prst="rect">
          <a:avLst/>
        </a:prstGeom>
      </xdr:spPr>
    </xdr:pic>
    <xdr:clientData/>
  </xdr:twoCellAnchor>
  <xdr:twoCellAnchor editAs="oneCell">
    <xdr:from>
      <xdr:col>1</xdr:col>
      <xdr:colOff>285750</xdr:colOff>
      <xdr:row>2</xdr:row>
      <xdr:rowOff>133351</xdr:rowOff>
    </xdr:from>
    <xdr:to>
      <xdr:col>2</xdr:col>
      <xdr:colOff>525338</xdr:colOff>
      <xdr:row>5</xdr:row>
      <xdr:rowOff>142876</xdr:rowOff>
    </xdr:to>
    <xdr:pic>
      <xdr:nvPicPr>
        <xdr:cNvPr id="4" name="Picture 3">
          <a:extLst>
            <a:ext uri="{FF2B5EF4-FFF2-40B4-BE49-F238E27FC236}">
              <a16:creationId xmlns:a16="http://schemas.microsoft.com/office/drawing/2014/main" id="{6B9563BF-E54A-4C6E-A898-2F31931DF74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457201"/>
          <a:ext cx="915863" cy="9144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DF6423A1-4EE6-43A2-99C2-F5E8B61CB43B}"/>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xdr:col>
      <xdr:colOff>304800</xdr:colOff>
      <xdr:row>3</xdr:row>
      <xdr:rowOff>19050</xdr:rowOff>
    </xdr:from>
    <xdr:to>
      <xdr:col>2</xdr:col>
      <xdr:colOff>495300</xdr:colOff>
      <xdr:row>5</xdr:row>
      <xdr:rowOff>133350</xdr:rowOff>
    </xdr:to>
    <xdr:pic>
      <xdr:nvPicPr>
        <xdr:cNvPr id="3" name="Picture 2">
          <a:extLst>
            <a:ext uri="{FF2B5EF4-FFF2-40B4-BE49-F238E27FC236}">
              <a16:creationId xmlns:a16="http://schemas.microsoft.com/office/drawing/2014/main" id="{32C5C39B-8A10-401C-BAE7-BCDB492E57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 y="495300"/>
          <a:ext cx="866775" cy="866775"/>
        </a:xfrm>
        <a:prstGeom prst="rect">
          <a:avLst/>
        </a:prstGeom>
      </xdr:spPr>
    </xdr:pic>
    <xdr:clientData/>
  </xdr:twoCellAnchor>
  <xdr:twoCellAnchor>
    <xdr:from>
      <xdr:col>5</xdr:col>
      <xdr:colOff>295275</xdr:colOff>
      <xdr:row>33</xdr:row>
      <xdr:rowOff>0</xdr:rowOff>
    </xdr:from>
    <xdr:to>
      <xdr:col>10</xdr:col>
      <xdr:colOff>672193</xdr:colOff>
      <xdr:row>42</xdr:row>
      <xdr:rowOff>0</xdr:rowOff>
    </xdr:to>
    <xdr:pic>
      <xdr:nvPicPr>
        <xdr:cNvPr id="4" name="Picture 3">
          <a:extLst>
            <a:ext uri="{FF2B5EF4-FFF2-40B4-BE49-F238E27FC236}">
              <a16:creationId xmlns:a16="http://schemas.microsoft.com/office/drawing/2014/main" id="{8291C154-993C-421B-8B09-CD47EFCDDE60}"/>
            </a:ext>
          </a:extLst>
        </xdr:cNvPr>
        <xdr:cNvPicPr>
          <a:picLocks noChangeAspect="1"/>
        </xdr:cNvPicPr>
      </xdr:nvPicPr>
      <xdr:blipFill rotWithShape="1">
        <a:blip xmlns:r="http://schemas.openxmlformats.org/officeDocument/2006/relationships" r:embed="rId2"/>
        <a:srcRect l="50901" t="19338" r="11545" b="45196"/>
        <a:stretch/>
      </xdr:blipFill>
      <xdr:spPr>
        <a:xfrm>
          <a:off x="4772025" y="5686425"/>
          <a:ext cx="3758293" cy="12858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240196</xdr:colOff>
      <xdr:row>2</xdr:row>
      <xdr:rowOff>99389</xdr:rowOff>
    </xdr:from>
    <xdr:to>
      <xdr:col>3</xdr:col>
      <xdr:colOff>9526</xdr:colOff>
      <xdr:row>6</xdr:row>
      <xdr:rowOff>49695</xdr:rowOff>
    </xdr:to>
    <xdr:sp macro="" textlink="">
      <xdr:nvSpPr>
        <xdr:cNvPr id="2" name="Oval 1">
          <a:extLst>
            <a:ext uri="{FF2B5EF4-FFF2-40B4-BE49-F238E27FC236}">
              <a16:creationId xmlns:a16="http://schemas.microsoft.com/office/drawing/2014/main" id="{77CA5559-95B3-44E4-BC49-E7A55DD581A5}"/>
            </a:ext>
          </a:extLst>
        </xdr:cNvPr>
        <xdr:cNvSpPr/>
      </xdr:nvSpPr>
      <xdr:spPr>
        <a:xfrm>
          <a:off x="383071" y="423239"/>
          <a:ext cx="969480"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14</xdr:col>
      <xdr:colOff>438150</xdr:colOff>
      <xdr:row>58</xdr:row>
      <xdr:rowOff>0</xdr:rowOff>
    </xdr:from>
    <xdr:to>
      <xdr:col>19</xdr:col>
      <xdr:colOff>672193</xdr:colOff>
      <xdr:row>65</xdr:row>
      <xdr:rowOff>141515</xdr:rowOff>
    </xdr:to>
    <xdr:pic>
      <xdr:nvPicPr>
        <xdr:cNvPr id="3" name="Picture 2">
          <a:extLst>
            <a:ext uri="{FF2B5EF4-FFF2-40B4-BE49-F238E27FC236}">
              <a16:creationId xmlns:a16="http://schemas.microsoft.com/office/drawing/2014/main" id="{1D20EC66-0C6D-4B43-9B99-42E0DE2F9958}"/>
            </a:ext>
          </a:extLst>
        </xdr:cNvPr>
        <xdr:cNvPicPr>
          <a:picLocks noChangeAspect="1"/>
        </xdr:cNvPicPr>
      </xdr:nvPicPr>
      <xdr:blipFill rotWithShape="1">
        <a:blip xmlns:r="http://schemas.openxmlformats.org/officeDocument/2006/relationships" r:embed="rId1"/>
        <a:srcRect l="51663" t="19338" r="11545" b="45196"/>
        <a:stretch/>
      </xdr:blipFill>
      <xdr:spPr>
        <a:xfrm>
          <a:off x="8524875" y="12096750"/>
          <a:ext cx="3682093" cy="1408340"/>
        </a:xfrm>
        <a:prstGeom prst="rect">
          <a:avLst/>
        </a:prstGeom>
      </xdr:spPr>
    </xdr:pic>
    <xdr:clientData/>
  </xdr:twoCellAnchor>
  <xdr:twoCellAnchor editAs="oneCell">
    <xdr:from>
      <xdr:col>1</xdr:col>
      <xdr:colOff>288077</xdr:colOff>
      <xdr:row>2</xdr:row>
      <xdr:rowOff>142877</xdr:rowOff>
    </xdr:from>
    <xdr:to>
      <xdr:col>3</xdr:col>
      <xdr:colOff>19051</xdr:colOff>
      <xdr:row>5</xdr:row>
      <xdr:rowOff>64351</xdr:rowOff>
    </xdr:to>
    <xdr:pic>
      <xdr:nvPicPr>
        <xdr:cNvPr id="4" name="Picture 3">
          <a:extLst>
            <a:ext uri="{FF2B5EF4-FFF2-40B4-BE49-F238E27FC236}">
              <a16:creationId xmlns:a16="http://schemas.microsoft.com/office/drawing/2014/main" id="{AC7188AD-E273-4E67-9A2C-9AA33A0742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0952" y="466727"/>
          <a:ext cx="931124" cy="8263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240196</xdr:colOff>
      <xdr:row>2</xdr:row>
      <xdr:rowOff>99389</xdr:rowOff>
    </xdr:from>
    <xdr:to>
      <xdr:col>3</xdr:col>
      <xdr:colOff>9526</xdr:colOff>
      <xdr:row>6</xdr:row>
      <xdr:rowOff>49695</xdr:rowOff>
    </xdr:to>
    <xdr:sp macro="" textlink="">
      <xdr:nvSpPr>
        <xdr:cNvPr id="2" name="Oval 1">
          <a:extLst>
            <a:ext uri="{FF2B5EF4-FFF2-40B4-BE49-F238E27FC236}">
              <a16:creationId xmlns:a16="http://schemas.microsoft.com/office/drawing/2014/main" id="{A9E44F59-8588-406B-B595-A1268864E040}"/>
            </a:ext>
          </a:extLst>
        </xdr:cNvPr>
        <xdr:cNvSpPr/>
      </xdr:nvSpPr>
      <xdr:spPr>
        <a:xfrm>
          <a:off x="383071" y="423239"/>
          <a:ext cx="969480"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15</xdr:col>
      <xdr:colOff>428625</xdr:colOff>
      <xdr:row>70</xdr:row>
      <xdr:rowOff>19050</xdr:rowOff>
    </xdr:from>
    <xdr:to>
      <xdr:col>22</xdr:col>
      <xdr:colOff>672193</xdr:colOff>
      <xdr:row>79</xdr:row>
      <xdr:rowOff>141515</xdr:rowOff>
    </xdr:to>
    <xdr:pic>
      <xdr:nvPicPr>
        <xdr:cNvPr id="3" name="Picture 2">
          <a:extLst>
            <a:ext uri="{FF2B5EF4-FFF2-40B4-BE49-F238E27FC236}">
              <a16:creationId xmlns:a16="http://schemas.microsoft.com/office/drawing/2014/main" id="{F8B61F72-5AEB-4116-8B32-AA7A87AEB7A5}"/>
            </a:ext>
          </a:extLst>
        </xdr:cNvPr>
        <xdr:cNvPicPr>
          <a:picLocks noChangeAspect="1"/>
        </xdr:cNvPicPr>
      </xdr:nvPicPr>
      <xdr:blipFill rotWithShape="1">
        <a:blip xmlns:r="http://schemas.openxmlformats.org/officeDocument/2006/relationships" r:embed="rId1"/>
        <a:srcRect l="51663" t="19338" r="11545" b="45196"/>
        <a:stretch/>
      </xdr:blipFill>
      <xdr:spPr>
        <a:xfrm>
          <a:off x="11867284" y="9414164"/>
          <a:ext cx="4616409" cy="1455965"/>
        </a:xfrm>
        <a:prstGeom prst="rect">
          <a:avLst/>
        </a:prstGeom>
      </xdr:spPr>
    </xdr:pic>
    <xdr:clientData/>
  </xdr:twoCellAnchor>
  <xdr:twoCellAnchor editAs="oneCell">
    <xdr:from>
      <xdr:col>1</xdr:col>
      <xdr:colOff>288077</xdr:colOff>
      <xdr:row>2</xdr:row>
      <xdr:rowOff>142877</xdr:rowOff>
    </xdr:from>
    <xdr:to>
      <xdr:col>3</xdr:col>
      <xdr:colOff>19051</xdr:colOff>
      <xdr:row>5</xdr:row>
      <xdr:rowOff>64351</xdr:rowOff>
    </xdr:to>
    <xdr:pic>
      <xdr:nvPicPr>
        <xdr:cNvPr id="4" name="Picture 3">
          <a:extLst>
            <a:ext uri="{FF2B5EF4-FFF2-40B4-BE49-F238E27FC236}">
              <a16:creationId xmlns:a16="http://schemas.microsoft.com/office/drawing/2014/main" id="{A085C778-1EC2-4CA9-A462-687E404947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0952" y="466727"/>
          <a:ext cx="931124" cy="8263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0</xdr:colOff>
      <xdr:row>27</xdr:row>
      <xdr:rowOff>123825</xdr:rowOff>
    </xdr:from>
    <xdr:to>
      <xdr:col>18</xdr:col>
      <xdr:colOff>672193</xdr:colOff>
      <xdr:row>37</xdr:row>
      <xdr:rowOff>88175</xdr:rowOff>
    </xdr:to>
    <xdr:pic>
      <xdr:nvPicPr>
        <xdr:cNvPr id="2" name="Picture 1">
          <a:extLst>
            <a:ext uri="{FF2B5EF4-FFF2-40B4-BE49-F238E27FC236}">
              <a16:creationId xmlns:a16="http://schemas.microsoft.com/office/drawing/2014/main" id="{AA2E5120-249B-4246-872F-8030D5C034D9}"/>
            </a:ext>
          </a:extLst>
        </xdr:cNvPr>
        <xdr:cNvPicPr>
          <a:picLocks noChangeAspect="1"/>
        </xdr:cNvPicPr>
      </xdr:nvPicPr>
      <xdr:blipFill rotWithShape="1">
        <a:blip xmlns:r="http://schemas.openxmlformats.org/officeDocument/2006/relationships" r:embed="rId1"/>
        <a:srcRect l="51663" t="19338" r="11545" b="45196"/>
        <a:stretch/>
      </xdr:blipFill>
      <xdr:spPr>
        <a:xfrm>
          <a:off x="8296275" y="5743575"/>
          <a:ext cx="4472668" cy="1393100"/>
        </a:xfrm>
        <a:prstGeom prst="rect">
          <a:avLst/>
        </a:prstGeom>
      </xdr:spPr>
    </xdr:pic>
    <xdr:clientData/>
  </xdr:twoCellAnchor>
  <xdr:twoCellAnchor>
    <xdr:from>
      <xdr:col>1</xdr:col>
      <xdr:colOff>240196</xdr:colOff>
      <xdr:row>2</xdr:row>
      <xdr:rowOff>99389</xdr:rowOff>
    </xdr:from>
    <xdr:to>
      <xdr:col>2</xdr:col>
      <xdr:colOff>647700</xdr:colOff>
      <xdr:row>6</xdr:row>
      <xdr:rowOff>49695</xdr:rowOff>
    </xdr:to>
    <xdr:sp macro="" textlink="">
      <xdr:nvSpPr>
        <xdr:cNvPr id="3" name="Oval 2">
          <a:extLst>
            <a:ext uri="{FF2B5EF4-FFF2-40B4-BE49-F238E27FC236}">
              <a16:creationId xmlns:a16="http://schemas.microsoft.com/office/drawing/2014/main" id="{B3A74DBD-BCA3-483D-8759-9885C7811DF7}"/>
            </a:ext>
          </a:extLst>
        </xdr:cNvPr>
        <xdr:cNvSpPr/>
      </xdr:nvSpPr>
      <xdr:spPr>
        <a:xfrm>
          <a:off x="383071" y="423239"/>
          <a:ext cx="1083779"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xdr:col>
      <xdr:colOff>288077</xdr:colOff>
      <xdr:row>2</xdr:row>
      <xdr:rowOff>142877</xdr:rowOff>
    </xdr:from>
    <xdr:to>
      <xdr:col>2</xdr:col>
      <xdr:colOff>560071</xdr:colOff>
      <xdr:row>5</xdr:row>
      <xdr:rowOff>64351</xdr:rowOff>
    </xdr:to>
    <xdr:pic>
      <xdr:nvPicPr>
        <xdr:cNvPr id="4" name="Picture 3">
          <a:extLst>
            <a:ext uri="{FF2B5EF4-FFF2-40B4-BE49-F238E27FC236}">
              <a16:creationId xmlns:a16="http://schemas.microsoft.com/office/drawing/2014/main" id="{FE072A42-D6D2-4C64-BE35-177FC19639A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0952" y="466727"/>
          <a:ext cx="948269" cy="8263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240197</xdr:colOff>
      <xdr:row>2</xdr:row>
      <xdr:rowOff>99389</xdr:rowOff>
    </xdr:from>
    <xdr:to>
      <xdr:col>3</xdr:col>
      <xdr:colOff>0</xdr:colOff>
      <xdr:row>6</xdr:row>
      <xdr:rowOff>49695</xdr:rowOff>
    </xdr:to>
    <xdr:sp macro="" textlink="">
      <xdr:nvSpPr>
        <xdr:cNvPr id="2" name="Oval 1">
          <a:extLst>
            <a:ext uri="{FF2B5EF4-FFF2-40B4-BE49-F238E27FC236}">
              <a16:creationId xmlns:a16="http://schemas.microsoft.com/office/drawing/2014/main" id="{9FA30A8E-EBF1-422F-8FE5-668C4CFE2F12}"/>
            </a:ext>
          </a:extLst>
        </xdr:cNvPr>
        <xdr:cNvSpPr/>
      </xdr:nvSpPr>
      <xdr:spPr>
        <a:xfrm>
          <a:off x="383072" y="423239"/>
          <a:ext cx="1112353"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15</xdr:col>
      <xdr:colOff>428625</xdr:colOff>
      <xdr:row>32</xdr:row>
      <xdr:rowOff>19050</xdr:rowOff>
    </xdr:from>
    <xdr:to>
      <xdr:col>23</xdr:col>
      <xdr:colOff>672193</xdr:colOff>
      <xdr:row>41</xdr:row>
      <xdr:rowOff>141515</xdr:rowOff>
    </xdr:to>
    <xdr:pic>
      <xdr:nvPicPr>
        <xdr:cNvPr id="3" name="Picture 2">
          <a:extLst>
            <a:ext uri="{FF2B5EF4-FFF2-40B4-BE49-F238E27FC236}">
              <a16:creationId xmlns:a16="http://schemas.microsoft.com/office/drawing/2014/main" id="{CB60370C-1C61-47F7-A3A4-1E42B146FD38}"/>
            </a:ext>
          </a:extLst>
        </xdr:cNvPr>
        <xdr:cNvPicPr>
          <a:picLocks noChangeAspect="1"/>
        </xdr:cNvPicPr>
      </xdr:nvPicPr>
      <xdr:blipFill rotWithShape="1">
        <a:blip xmlns:r="http://schemas.openxmlformats.org/officeDocument/2006/relationships" r:embed="rId1"/>
        <a:srcRect l="51663" t="19338" r="11545" b="45196"/>
        <a:stretch/>
      </xdr:blipFill>
      <xdr:spPr>
        <a:xfrm>
          <a:off x="12287250" y="5705475"/>
          <a:ext cx="6091918" cy="1417865"/>
        </a:xfrm>
        <a:prstGeom prst="rect">
          <a:avLst/>
        </a:prstGeom>
      </xdr:spPr>
    </xdr:pic>
    <xdr:clientData/>
  </xdr:twoCellAnchor>
  <xdr:twoCellAnchor editAs="oneCell">
    <xdr:from>
      <xdr:col>1</xdr:col>
      <xdr:colOff>288077</xdr:colOff>
      <xdr:row>2</xdr:row>
      <xdr:rowOff>142877</xdr:rowOff>
    </xdr:from>
    <xdr:to>
      <xdr:col>2</xdr:col>
      <xdr:colOff>575311</xdr:colOff>
      <xdr:row>5</xdr:row>
      <xdr:rowOff>73241</xdr:rowOff>
    </xdr:to>
    <xdr:pic>
      <xdr:nvPicPr>
        <xdr:cNvPr id="4" name="Picture 3">
          <a:extLst>
            <a:ext uri="{FF2B5EF4-FFF2-40B4-BE49-F238E27FC236}">
              <a16:creationId xmlns:a16="http://schemas.microsoft.com/office/drawing/2014/main" id="{C276A574-EC74-42A0-AE40-6244DDCC21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0952" y="466727"/>
          <a:ext cx="963509" cy="83523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029A2990-83A0-41DF-B917-3E624687F5E0}"/>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299358</xdr:colOff>
      <xdr:row>50</xdr:row>
      <xdr:rowOff>0</xdr:rowOff>
    </xdr:from>
    <xdr:to>
      <xdr:col>13</xdr:col>
      <xdr:colOff>1</xdr:colOff>
      <xdr:row>59</xdr:row>
      <xdr:rowOff>0</xdr:rowOff>
    </xdr:to>
    <xdr:pic>
      <xdr:nvPicPr>
        <xdr:cNvPr id="3" name="Picture 2">
          <a:extLst>
            <a:ext uri="{FF2B5EF4-FFF2-40B4-BE49-F238E27FC236}">
              <a16:creationId xmlns:a16="http://schemas.microsoft.com/office/drawing/2014/main" id="{1835F9B6-19B2-4FD1-A165-C30ECB51D390}"/>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17573625"/>
          <a:ext cx="3758293" cy="1285875"/>
        </a:xfrm>
        <a:prstGeom prst="rect">
          <a:avLst/>
        </a:prstGeom>
      </xdr:spPr>
    </xdr:pic>
    <xdr:clientData/>
  </xdr:twoCellAnchor>
  <xdr:twoCellAnchor editAs="oneCell">
    <xdr:from>
      <xdr:col>1</xdr:col>
      <xdr:colOff>409576</xdr:colOff>
      <xdr:row>3</xdr:row>
      <xdr:rowOff>114302</xdr:rowOff>
    </xdr:from>
    <xdr:to>
      <xdr:col>2</xdr:col>
      <xdr:colOff>398747</xdr:colOff>
      <xdr:row>5</xdr:row>
      <xdr:rowOff>1</xdr:rowOff>
    </xdr:to>
    <xdr:pic>
      <xdr:nvPicPr>
        <xdr:cNvPr id="4" name="Picture 3">
          <a:extLst>
            <a:ext uri="{FF2B5EF4-FFF2-40B4-BE49-F238E27FC236}">
              <a16:creationId xmlns:a16="http://schemas.microsoft.com/office/drawing/2014/main" id="{B3337EBB-ADEC-47A7-8861-EC9E16EC40FE}"/>
            </a:ext>
          </a:extLst>
        </xdr:cNvPr>
        <xdr:cNvPicPr>
          <a:picLocks noChangeAspect="1"/>
        </xdr:cNvPicPr>
      </xdr:nvPicPr>
      <xdr:blipFill>
        <a:blip xmlns:r="http://schemas.openxmlformats.org/officeDocument/2006/relationships" r:embed="rId2"/>
        <a:stretch>
          <a:fillRect/>
        </a:stretch>
      </xdr:blipFill>
      <xdr:spPr>
        <a:xfrm>
          <a:off x="552451" y="590552"/>
          <a:ext cx="665446" cy="63817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240196</xdr:colOff>
      <xdr:row>2</xdr:row>
      <xdr:rowOff>99389</xdr:rowOff>
    </xdr:from>
    <xdr:to>
      <xdr:col>3</xdr:col>
      <xdr:colOff>9526</xdr:colOff>
      <xdr:row>6</xdr:row>
      <xdr:rowOff>49695</xdr:rowOff>
    </xdr:to>
    <xdr:sp macro="" textlink="">
      <xdr:nvSpPr>
        <xdr:cNvPr id="2" name="Oval 1">
          <a:extLst>
            <a:ext uri="{FF2B5EF4-FFF2-40B4-BE49-F238E27FC236}">
              <a16:creationId xmlns:a16="http://schemas.microsoft.com/office/drawing/2014/main" id="{C8145CBE-9958-45A6-9E8B-46F9CC8F05E6}"/>
            </a:ext>
          </a:extLst>
        </xdr:cNvPr>
        <xdr:cNvSpPr/>
      </xdr:nvSpPr>
      <xdr:spPr>
        <a:xfrm>
          <a:off x="383071" y="423239"/>
          <a:ext cx="969480"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4</xdr:col>
      <xdr:colOff>190499</xdr:colOff>
      <xdr:row>64</xdr:row>
      <xdr:rowOff>28576</xdr:rowOff>
    </xdr:from>
    <xdr:to>
      <xdr:col>11</xdr:col>
      <xdr:colOff>643724</xdr:colOff>
      <xdr:row>74</xdr:row>
      <xdr:rowOff>1046</xdr:rowOff>
    </xdr:to>
    <xdr:pic>
      <xdr:nvPicPr>
        <xdr:cNvPr id="3" name="Picture 2">
          <a:extLst>
            <a:ext uri="{FF2B5EF4-FFF2-40B4-BE49-F238E27FC236}">
              <a16:creationId xmlns:a16="http://schemas.microsoft.com/office/drawing/2014/main" id="{A079AEE4-3F8A-4671-82AC-F2E6773C99CF}"/>
            </a:ext>
          </a:extLst>
        </xdr:cNvPr>
        <xdr:cNvPicPr>
          <a:picLocks noChangeAspect="1"/>
        </xdr:cNvPicPr>
      </xdr:nvPicPr>
      <xdr:blipFill rotWithShape="1">
        <a:blip xmlns:r="http://schemas.openxmlformats.org/officeDocument/2006/relationships" r:embed="rId1"/>
        <a:srcRect l="51663" t="19338" r="11545" b="45196"/>
        <a:stretch/>
      </xdr:blipFill>
      <xdr:spPr>
        <a:xfrm>
          <a:off x="3657599" y="13858876"/>
          <a:ext cx="5587200" cy="1496470"/>
        </a:xfrm>
        <a:prstGeom prst="rect">
          <a:avLst/>
        </a:prstGeom>
      </xdr:spPr>
    </xdr:pic>
    <xdr:clientData/>
  </xdr:twoCellAnchor>
  <xdr:twoCellAnchor editAs="oneCell">
    <xdr:from>
      <xdr:col>1</xdr:col>
      <xdr:colOff>288077</xdr:colOff>
      <xdr:row>2</xdr:row>
      <xdr:rowOff>142877</xdr:rowOff>
    </xdr:from>
    <xdr:to>
      <xdr:col>3</xdr:col>
      <xdr:colOff>19051</xdr:colOff>
      <xdr:row>5</xdr:row>
      <xdr:rowOff>64351</xdr:rowOff>
    </xdr:to>
    <xdr:pic>
      <xdr:nvPicPr>
        <xdr:cNvPr id="4" name="Picture 3">
          <a:extLst>
            <a:ext uri="{FF2B5EF4-FFF2-40B4-BE49-F238E27FC236}">
              <a16:creationId xmlns:a16="http://schemas.microsoft.com/office/drawing/2014/main" id="{4E80EF72-17C2-4B57-BC5F-BBB17BC747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0952" y="466727"/>
          <a:ext cx="931124" cy="82634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371475</xdr:colOff>
      <xdr:row>1</xdr:row>
      <xdr:rowOff>161925</xdr:rowOff>
    </xdr:from>
    <xdr:ext cx="2562225" cy="844369"/>
    <xdr:pic>
      <xdr:nvPicPr>
        <xdr:cNvPr id="2" name="Picture 1">
          <a:extLst>
            <a:ext uri="{FF2B5EF4-FFF2-40B4-BE49-F238E27FC236}">
              <a16:creationId xmlns:a16="http://schemas.microsoft.com/office/drawing/2014/main" id="{A6EC3E23-509C-4E0E-8B47-565350DDF7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352425"/>
          <a:ext cx="2562225" cy="844369"/>
        </a:xfrm>
        <a:prstGeom prst="rect">
          <a:avLst/>
        </a:prstGeom>
      </xdr:spPr>
    </xdr:pic>
    <xdr:clientData/>
  </xdr:oneCellAnchor>
  <xdr:twoCellAnchor editAs="oneCell">
    <xdr:from>
      <xdr:col>3</xdr:col>
      <xdr:colOff>0</xdr:colOff>
      <xdr:row>13</xdr:row>
      <xdr:rowOff>0</xdr:rowOff>
    </xdr:from>
    <xdr:to>
      <xdr:col>16</xdr:col>
      <xdr:colOff>103759</xdr:colOff>
      <xdr:row>69</xdr:row>
      <xdr:rowOff>37028</xdr:rowOff>
    </xdr:to>
    <xdr:pic>
      <xdr:nvPicPr>
        <xdr:cNvPr id="4" name="Picture 3">
          <a:extLst>
            <a:ext uri="{FF2B5EF4-FFF2-40B4-BE49-F238E27FC236}">
              <a16:creationId xmlns:a16="http://schemas.microsoft.com/office/drawing/2014/main" id="{1A240B28-4809-4FAB-8DFD-928EA3A4675E}"/>
            </a:ext>
          </a:extLst>
        </xdr:cNvPr>
        <xdr:cNvPicPr>
          <a:picLocks noChangeAspect="1"/>
        </xdr:cNvPicPr>
      </xdr:nvPicPr>
      <xdr:blipFill>
        <a:blip xmlns:r="http://schemas.openxmlformats.org/officeDocument/2006/relationships" r:embed="rId2"/>
        <a:stretch>
          <a:fillRect/>
        </a:stretch>
      </xdr:blipFill>
      <xdr:spPr>
        <a:xfrm>
          <a:off x="1809750" y="2667000"/>
          <a:ext cx="8123809" cy="857142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371475</xdr:colOff>
      <xdr:row>1</xdr:row>
      <xdr:rowOff>161925</xdr:rowOff>
    </xdr:from>
    <xdr:ext cx="2562225" cy="844369"/>
    <xdr:pic>
      <xdr:nvPicPr>
        <xdr:cNvPr id="2" name="Picture 1">
          <a:extLst>
            <a:ext uri="{FF2B5EF4-FFF2-40B4-BE49-F238E27FC236}">
              <a16:creationId xmlns:a16="http://schemas.microsoft.com/office/drawing/2014/main" id="{478D4A7F-7EF1-4FD2-8708-79C6AAD9F6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352425"/>
          <a:ext cx="2562225" cy="84436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A77496AA-F6E6-4461-88E8-E16A8B6E3724}"/>
            </a:ext>
          </a:extLst>
        </xdr:cNvPr>
        <xdr:cNvSpPr/>
      </xdr:nvSpPr>
      <xdr:spPr>
        <a:xfrm>
          <a:off x="945045" y="280364"/>
          <a:ext cx="999297" cy="998056"/>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1</xdr:col>
      <xdr:colOff>419101</xdr:colOff>
      <xdr:row>3</xdr:row>
      <xdr:rowOff>161926</xdr:rowOff>
    </xdr:from>
    <xdr:to>
      <xdr:col>2</xdr:col>
      <xdr:colOff>401194</xdr:colOff>
      <xdr:row>5</xdr:row>
      <xdr:rowOff>19051</xdr:rowOff>
    </xdr:to>
    <xdr:pic>
      <xdr:nvPicPr>
        <xdr:cNvPr id="6" name="Picture 5">
          <a:extLst>
            <a:ext uri="{FF2B5EF4-FFF2-40B4-BE49-F238E27FC236}">
              <a16:creationId xmlns:a16="http://schemas.microsoft.com/office/drawing/2014/main" id="{C08121AA-8DED-4575-B2BD-8E023BC0363F}"/>
            </a:ext>
          </a:extLst>
        </xdr:cNvPr>
        <xdr:cNvPicPr>
          <a:picLocks noChangeAspect="1"/>
        </xdr:cNvPicPr>
      </xdr:nvPicPr>
      <xdr:blipFill>
        <a:blip xmlns:r="http://schemas.openxmlformats.org/officeDocument/2006/relationships" r:embed="rId1"/>
        <a:stretch>
          <a:fillRect/>
        </a:stretch>
      </xdr:blipFill>
      <xdr:spPr>
        <a:xfrm>
          <a:off x="1123951" y="495301"/>
          <a:ext cx="658368" cy="609600"/>
        </a:xfrm>
        <a:prstGeom prst="rect">
          <a:avLst/>
        </a:prstGeom>
      </xdr:spPr>
    </xdr:pic>
    <xdr:clientData/>
  </xdr:twoCellAnchor>
  <xdr:twoCellAnchor editAs="oneCell">
    <xdr:from>
      <xdr:col>7</xdr:col>
      <xdr:colOff>299358</xdr:colOff>
      <xdr:row>56</xdr:row>
      <xdr:rowOff>68035</xdr:rowOff>
    </xdr:from>
    <xdr:to>
      <xdr:col>13</xdr:col>
      <xdr:colOff>1</xdr:colOff>
      <xdr:row>60</xdr:row>
      <xdr:rowOff>2725</xdr:rowOff>
    </xdr:to>
    <xdr:pic>
      <xdr:nvPicPr>
        <xdr:cNvPr id="9" name="Picture 8">
          <a:extLst>
            <a:ext uri="{FF2B5EF4-FFF2-40B4-BE49-F238E27FC236}">
              <a16:creationId xmlns:a16="http://schemas.microsoft.com/office/drawing/2014/main" id="{70C2E611-6FFC-4263-ACB4-2F70DDA97EA9}"/>
            </a:ext>
          </a:extLst>
        </xdr:cNvPr>
        <xdr:cNvPicPr>
          <a:picLocks noChangeAspect="1"/>
        </xdr:cNvPicPr>
      </xdr:nvPicPr>
      <xdr:blipFill rotWithShape="1">
        <a:blip xmlns:r="http://schemas.openxmlformats.org/officeDocument/2006/relationships" r:embed="rId2"/>
        <a:srcRect l="50901" t="19338" r="11545" b="45196"/>
        <a:stretch/>
      </xdr:blipFill>
      <xdr:spPr>
        <a:xfrm>
          <a:off x="4499883" y="5573485"/>
          <a:ext cx="3758293" cy="506190"/>
        </a:xfrm>
        <a:prstGeom prst="rect">
          <a:avLst/>
        </a:prstGeom>
      </xdr:spPr>
    </xdr:pic>
    <xdr:clientData/>
  </xdr:twoCellAnchor>
  <xdr:twoCellAnchor>
    <xdr:from>
      <xdr:col>7</xdr:col>
      <xdr:colOff>299358</xdr:colOff>
      <xdr:row>56</xdr:row>
      <xdr:rowOff>68035</xdr:rowOff>
    </xdr:from>
    <xdr:to>
      <xdr:col>13</xdr:col>
      <xdr:colOff>1</xdr:colOff>
      <xdr:row>66</xdr:row>
      <xdr:rowOff>2725</xdr:rowOff>
    </xdr:to>
    <xdr:grpSp>
      <xdr:nvGrpSpPr>
        <xdr:cNvPr id="3" name="Group 2">
          <a:extLst>
            <a:ext uri="{FF2B5EF4-FFF2-40B4-BE49-F238E27FC236}">
              <a16:creationId xmlns:a16="http://schemas.microsoft.com/office/drawing/2014/main" id="{C6D330E2-5E81-4ED3-9ED0-5523B26EF77B}"/>
            </a:ext>
          </a:extLst>
        </xdr:cNvPr>
        <xdr:cNvGrpSpPr/>
      </xdr:nvGrpSpPr>
      <xdr:grpSpPr>
        <a:xfrm>
          <a:off x="4499883" y="9364435"/>
          <a:ext cx="3758293" cy="1363440"/>
          <a:chOff x="4499883" y="9212035"/>
          <a:chExt cx="3758293" cy="1363440"/>
        </a:xfrm>
      </xdr:grpSpPr>
      <xdr:pic>
        <xdr:nvPicPr>
          <xdr:cNvPr id="10" name="Picture 9">
            <a:extLst>
              <a:ext uri="{FF2B5EF4-FFF2-40B4-BE49-F238E27FC236}">
                <a16:creationId xmlns:a16="http://schemas.microsoft.com/office/drawing/2014/main" id="{26530790-5105-4D51-A837-247DBF15E7F3}"/>
              </a:ext>
            </a:extLst>
          </xdr:cNvPr>
          <xdr:cNvPicPr>
            <a:picLocks noChangeAspect="1"/>
          </xdr:cNvPicPr>
        </xdr:nvPicPr>
        <xdr:blipFill rotWithShape="1">
          <a:blip xmlns:r="http://schemas.openxmlformats.org/officeDocument/2006/relationships" r:embed="rId2"/>
          <a:srcRect l="50901" t="19338" r="11545" b="45196"/>
          <a:stretch/>
        </xdr:blipFill>
        <xdr:spPr>
          <a:xfrm>
            <a:off x="4499883" y="9212035"/>
            <a:ext cx="3758293" cy="1363440"/>
          </a:xfrm>
          <a:prstGeom prst="rect">
            <a:avLst/>
          </a:prstGeom>
        </xdr:spPr>
      </xdr:pic>
      <xdr:pic>
        <xdr:nvPicPr>
          <xdr:cNvPr id="11" name="Picture 10">
            <a:extLst>
              <a:ext uri="{FF2B5EF4-FFF2-40B4-BE49-F238E27FC236}">
                <a16:creationId xmlns:a16="http://schemas.microsoft.com/office/drawing/2014/main" id="{CD8EBD8E-DA4E-4081-8855-27BECF83383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r="72466"/>
          <a:stretch/>
        </xdr:blipFill>
        <xdr:spPr>
          <a:xfrm>
            <a:off x="7786009" y="10069285"/>
            <a:ext cx="309230" cy="370115"/>
          </a:xfrm>
          <a:prstGeom prst="rect">
            <a:avLst/>
          </a:prstGeom>
        </xdr:spPr>
      </xdr:pic>
    </xdr:grpSp>
    <xdr:clientData/>
  </xdr:twoCellAnchor>
</xdr:wsDr>
</file>

<file path=xl/drawings/drawing20.xml><?xml version="1.0" encoding="utf-8"?>
<xdr:wsDr xmlns:xdr="http://schemas.openxmlformats.org/drawingml/2006/spreadsheetDrawing" xmlns:a="http://schemas.openxmlformats.org/drawingml/2006/main">
  <xdr:oneCellAnchor>
    <xdr:from>
      <xdr:col>0</xdr:col>
      <xdr:colOff>371475</xdr:colOff>
      <xdr:row>1</xdr:row>
      <xdr:rowOff>161925</xdr:rowOff>
    </xdr:from>
    <xdr:ext cx="2562225" cy="844369"/>
    <xdr:pic>
      <xdr:nvPicPr>
        <xdr:cNvPr id="2" name="Picture 1">
          <a:extLst>
            <a:ext uri="{FF2B5EF4-FFF2-40B4-BE49-F238E27FC236}">
              <a16:creationId xmlns:a16="http://schemas.microsoft.com/office/drawing/2014/main" id="{2D63833E-89CD-4975-8DC4-4597BF424F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352425"/>
          <a:ext cx="2562225" cy="844369"/>
        </a:xfrm>
        <a:prstGeom prst="rect">
          <a:avLst/>
        </a:prstGeom>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371475</xdr:colOff>
      <xdr:row>1</xdr:row>
      <xdr:rowOff>161925</xdr:rowOff>
    </xdr:from>
    <xdr:ext cx="2562225" cy="844369"/>
    <xdr:pic>
      <xdr:nvPicPr>
        <xdr:cNvPr id="2" name="Picture 1">
          <a:extLst>
            <a:ext uri="{FF2B5EF4-FFF2-40B4-BE49-F238E27FC236}">
              <a16:creationId xmlns:a16="http://schemas.microsoft.com/office/drawing/2014/main" id="{1522C388-5CDD-47CE-A063-5561A9646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352425"/>
          <a:ext cx="2562225" cy="844369"/>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371475</xdr:colOff>
      <xdr:row>1</xdr:row>
      <xdr:rowOff>161925</xdr:rowOff>
    </xdr:from>
    <xdr:ext cx="2562225" cy="844369"/>
    <xdr:pic>
      <xdr:nvPicPr>
        <xdr:cNvPr id="2" name="Picture 1">
          <a:extLst>
            <a:ext uri="{FF2B5EF4-FFF2-40B4-BE49-F238E27FC236}">
              <a16:creationId xmlns:a16="http://schemas.microsoft.com/office/drawing/2014/main" id="{D68BCAB3-B2EA-4201-A00C-F23A8F85D5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352425"/>
          <a:ext cx="2562225" cy="844369"/>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371475</xdr:colOff>
      <xdr:row>1</xdr:row>
      <xdr:rowOff>161925</xdr:rowOff>
    </xdr:from>
    <xdr:ext cx="2562225" cy="844369"/>
    <xdr:pic>
      <xdr:nvPicPr>
        <xdr:cNvPr id="2" name="Picture 1">
          <a:extLst>
            <a:ext uri="{FF2B5EF4-FFF2-40B4-BE49-F238E27FC236}">
              <a16:creationId xmlns:a16="http://schemas.microsoft.com/office/drawing/2014/main" id="{047B055D-BEAF-46C9-9EB4-D02D006985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352425"/>
          <a:ext cx="2562225" cy="844369"/>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371475</xdr:colOff>
      <xdr:row>1</xdr:row>
      <xdr:rowOff>161925</xdr:rowOff>
    </xdr:from>
    <xdr:ext cx="2562225" cy="844369"/>
    <xdr:pic>
      <xdr:nvPicPr>
        <xdr:cNvPr id="2" name="Picture 1">
          <a:extLst>
            <a:ext uri="{FF2B5EF4-FFF2-40B4-BE49-F238E27FC236}">
              <a16:creationId xmlns:a16="http://schemas.microsoft.com/office/drawing/2014/main" id="{E7ACA7C5-96D5-498E-B5E9-E56D003D3B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352425"/>
          <a:ext cx="2562225" cy="844369"/>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371475</xdr:colOff>
      <xdr:row>1</xdr:row>
      <xdr:rowOff>161925</xdr:rowOff>
    </xdr:from>
    <xdr:ext cx="2562225" cy="844369"/>
    <xdr:pic>
      <xdr:nvPicPr>
        <xdr:cNvPr id="2" name="Picture 1">
          <a:extLst>
            <a:ext uri="{FF2B5EF4-FFF2-40B4-BE49-F238E27FC236}">
              <a16:creationId xmlns:a16="http://schemas.microsoft.com/office/drawing/2014/main" id="{AA86731E-7692-43D6-8455-734D4703B7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352425"/>
          <a:ext cx="2562225" cy="844369"/>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371475</xdr:colOff>
      <xdr:row>1</xdr:row>
      <xdr:rowOff>161925</xdr:rowOff>
    </xdr:from>
    <xdr:ext cx="2562225" cy="844369"/>
    <xdr:pic>
      <xdr:nvPicPr>
        <xdr:cNvPr id="2" name="Picture 1">
          <a:extLst>
            <a:ext uri="{FF2B5EF4-FFF2-40B4-BE49-F238E27FC236}">
              <a16:creationId xmlns:a16="http://schemas.microsoft.com/office/drawing/2014/main" id="{86A5BA01-6A0C-4864-8EC1-D7B0E24942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352425"/>
          <a:ext cx="2562225" cy="844369"/>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737710E8-EED7-4B58-858E-A9C6E5147FF9}"/>
            </a:ext>
          </a:extLst>
        </xdr:cNvPr>
        <xdr:cNvSpPr/>
      </xdr:nvSpPr>
      <xdr:spPr>
        <a:xfrm>
          <a:off x="945045" y="280364"/>
          <a:ext cx="999297" cy="998056"/>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299358</xdr:colOff>
      <xdr:row>53</xdr:row>
      <xdr:rowOff>0</xdr:rowOff>
    </xdr:from>
    <xdr:to>
      <xdr:col>13</xdr:col>
      <xdr:colOff>1</xdr:colOff>
      <xdr:row>62</xdr:row>
      <xdr:rowOff>0</xdr:rowOff>
    </xdr:to>
    <xdr:grpSp>
      <xdr:nvGrpSpPr>
        <xdr:cNvPr id="5" name="Group 4">
          <a:extLst>
            <a:ext uri="{FF2B5EF4-FFF2-40B4-BE49-F238E27FC236}">
              <a16:creationId xmlns:a16="http://schemas.microsoft.com/office/drawing/2014/main" id="{BC4585E1-A8D1-40BB-A940-7EDE44B733A1}"/>
            </a:ext>
          </a:extLst>
        </xdr:cNvPr>
        <xdr:cNvGrpSpPr/>
      </xdr:nvGrpSpPr>
      <xdr:grpSpPr>
        <a:xfrm>
          <a:off x="4499883" y="8315325"/>
          <a:ext cx="3758293" cy="1285875"/>
          <a:chOff x="4499883" y="9212035"/>
          <a:chExt cx="3758293" cy="1363440"/>
        </a:xfrm>
      </xdr:grpSpPr>
      <xdr:pic>
        <xdr:nvPicPr>
          <xdr:cNvPr id="6" name="Picture 5">
            <a:extLst>
              <a:ext uri="{FF2B5EF4-FFF2-40B4-BE49-F238E27FC236}">
                <a16:creationId xmlns:a16="http://schemas.microsoft.com/office/drawing/2014/main" id="{D045057E-4004-449F-B672-EF203DDB6AFE}"/>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9212035"/>
            <a:ext cx="3758293" cy="1363440"/>
          </a:xfrm>
          <a:prstGeom prst="rect">
            <a:avLst/>
          </a:prstGeom>
        </xdr:spPr>
      </xdr:pic>
      <xdr:pic>
        <xdr:nvPicPr>
          <xdr:cNvPr id="7" name="Picture 6">
            <a:extLst>
              <a:ext uri="{FF2B5EF4-FFF2-40B4-BE49-F238E27FC236}">
                <a16:creationId xmlns:a16="http://schemas.microsoft.com/office/drawing/2014/main" id="{FB45C91E-36EA-4F48-8002-CE286EC2717A}"/>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72466"/>
          <a:stretch/>
        </xdr:blipFill>
        <xdr:spPr>
          <a:xfrm>
            <a:off x="7786009" y="10069285"/>
            <a:ext cx="309230" cy="37011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438979</xdr:colOff>
      <xdr:row>2</xdr:row>
      <xdr:rowOff>74543</xdr:rowOff>
    </xdr:from>
    <xdr:to>
      <xdr:col>3</xdr:col>
      <xdr:colOff>405848</xdr:colOff>
      <xdr:row>6</xdr:row>
      <xdr:rowOff>331303</xdr:rowOff>
    </xdr:to>
    <xdr:sp macro="" textlink="">
      <xdr:nvSpPr>
        <xdr:cNvPr id="2" name="Oval 1">
          <a:extLst>
            <a:ext uri="{FF2B5EF4-FFF2-40B4-BE49-F238E27FC236}">
              <a16:creationId xmlns:a16="http://schemas.microsoft.com/office/drawing/2014/main" id="{0DFFB3C2-2668-4704-8BA8-D43493C9FD10}"/>
            </a:ext>
          </a:extLst>
        </xdr:cNvPr>
        <xdr:cNvSpPr/>
      </xdr:nvSpPr>
      <xdr:spPr>
        <a:xfrm>
          <a:off x="1048579" y="455543"/>
          <a:ext cx="1186069" cy="1199735"/>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oneCellAnchor>
    <xdr:from>
      <xdr:col>21</xdr:col>
      <xdr:colOff>135422</xdr:colOff>
      <xdr:row>7</xdr:row>
      <xdr:rowOff>140801</xdr:rowOff>
    </xdr:from>
    <xdr:ext cx="328405" cy="398799"/>
    <xdr:pic>
      <xdr:nvPicPr>
        <xdr:cNvPr id="3" name="Picture 2">
          <a:extLst>
            <a:ext uri="{FF2B5EF4-FFF2-40B4-BE49-F238E27FC236}">
              <a16:creationId xmlns:a16="http://schemas.microsoft.com/office/drawing/2014/main" id="{EDEB08CB-AAD8-433A-96D6-0E76C618ABE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2862"/>
        <a:stretch/>
      </xdr:blipFill>
      <xdr:spPr>
        <a:xfrm>
          <a:off x="13022747" y="1817201"/>
          <a:ext cx="328405" cy="398799"/>
        </a:xfrm>
        <a:prstGeom prst="rect">
          <a:avLst/>
        </a:prstGeom>
      </xdr:spPr>
    </xdr:pic>
    <xdr:clientData/>
  </xdr:oneCellAnchor>
  <xdr:oneCellAnchor>
    <xdr:from>
      <xdr:col>18</xdr:col>
      <xdr:colOff>378930</xdr:colOff>
      <xdr:row>2</xdr:row>
      <xdr:rowOff>19466</xdr:rowOff>
    </xdr:from>
    <xdr:ext cx="1898787" cy="625736"/>
    <xdr:pic>
      <xdr:nvPicPr>
        <xdr:cNvPr id="4" name="Picture 3">
          <a:extLst>
            <a:ext uri="{FF2B5EF4-FFF2-40B4-BE49-F238E27FC236}">
              <a16:creationId xmlns:a16="http://schemas.microsoft.com/office/drawing/2014/main" id="{78839D83-8F39-49D2-956A-63700AAFEF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7455" y="400466"/>
          <a:ext cx="1898787" cy="62573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4765</xdr:colOff>
      <xdr:row>1</xdr:row>
      <xdr:rowOff>13609</xdr:rowOff>
    </xdr:from>
    <xdr:to>
      <xdr:col>12</xdr:col>
      <xdr:colOff>667155</xdr:colOff>
      <xdr:row>19</xdr:row>
      <xdr:rowOff>63409</xdr:rowOff>
    </xdr:to>
    <xdr:pic>
      <xdr:nvPicPr>
        <xdr:cNvPr id="2" name="Picture 1">
          <a:extLst>
            <a:ext uri="{FF2B5EF4-FFF2-40B4-BE49-F238E27FC236}">
              <a16:creationId xmlns:a16="http://schemas.microsoft.com/office/drawing/2014/main" id="{626E186E-4465-407A-9FF0-A3CD0A2CAAD1}"/>
            </a:ext>
          </a:extLst>
        </xdr:cNvPr>
        <xdr:cNvPicPr>
          <a:picLocks noChangeAspect="1"/>
        </xdr:cNvPicPr>
      </xdr:nvPicPr>
      <xdr:blipFill rotWithShape="1">
        <a:blip xmlns:r="http://schemas.openxmlformats.org/officeDocument/2006/relationships" r:embed="rId1"/>
        <a:srcRect l="18885" t="9853"/>
        <a:stretch/>
      </xdr:blipFill>
      <xdr:spPr>
        <a:xfrm rot="10800000">
          <a:off x="147640" y="156484"/>
          <a:ext cx="8101415" cy="3478800"/>
        </a:xfrm>
        <a:prstGeom prst="rect">
          <a:avLst/>
        </a:prstGeom>
      </xdr:spPr>
    </xdr:pic>
    <xdr:clientData/>
  </xdr:twoCellAnchor>
  <xdr:twoCellAnchor editAs="oneCell">
    <xdr:from>
      <xdr:col>1</xdr:col>
      <xdr:colOff>342900</xdr:colOff>
      <xdr:row>3</xdr:row>
      <xdr:rowOff>95250</xdr:rowOff>
    </xdr:from>
    <xdr:to>
      <xdr:col>5</xdr:col>
      <xdr:colOff>142876</xdr:colOff>
      <xdr:row>8</xdr:row>
      <xdr:rowOff>18772</xdr:rowOff>
    </xdr:to>
    <xdr:pic>
      <xdr:nvPicPr>
        <xdr:cNvPr id="3" name="Picture 2">
          <a:extLst>
            <a:ext uri="{FF2B5EF4-FFF2-40B4-BE49-F238E27FC236}">
              <a16:creationId xmlns:a16="http://schemas.microsoft.com/office/drawing/2014/main" id="{9D51441C-24B0-4BE8-A51A-875C9AAC06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5775" y="571500"/>
          <a:ext cx="2505076" cy="876022"/>
        </a:xfrm>
        <a:prstGeom prst="rect">
          <a:avLst/>
        </a:prstGeom>
      </xdr:spPr>
    </xdr:pic>
    <xdr:clientData/>
  </xdr:twoCellAnchor>
  <xdr:twoCellAnchor>
    <xdr:from>
      <xdr:col>1</xdr:col>
      <xdr:colOff>640935</xdr:colOff>
      <xdr:row>16</xdr:row>
      <xdr:rowOff>31675</xdr:rowOff>
    </xdr:from>
    <xdr:to>
      <xdr:col>5</xdr:col>
      <xdr:colOff>38100</xdr:colOff>
      <xdr:row>19</xdr:row>
      <xdr:rowOff>19050</xdr:rowOff>
    </xdr:to>
    <xdr:sp macro="" textlink="">
      <xdr:nvSpPr>
        <xdr:cNvPr id="4" name="Rectangle 3">
          <a:extLst>
            <a:ext uri="{FF2B5EF4-FFF2-40B4-BE49-F238E27FC236}">
              <a16:creationId xmlns:a16="http://schemas.microsoft.com/office/drawing/2014/main" id="{6A912121-23EC-49ED-B7F1-8E2635996454}"/>
            </a:ext>
          </a:extLst>
        </xdr:cNvPr>
        <xdr:cNvSpPr/>
      </xdr:nvSpPr>
      <xdr:spPr>
        <a:xfrm>
          <a:off x="783810" y="2384350"/>
          <a:ext cx="2102265" cy="4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800" b="1">
              <a:solidFill>
                <a:srgbClr val="013C5B"/>
              </a:solidFill>
              <a:latin typeface="Arial" panose="020B0604020202020204" pitchFamily="34" charset="0"/>
              <a:cs typeface="Arial" panose="020B0604020202020204" pitchFamily="34" charset="0"/>
            </a:rPr>
            <a:t>2021</a:t>
          </a:r>
          <a:r>
            <a:rPr lang="en-AU" sz="1800" b="1" baseline="0">
              <a:solidFill>
                <a:srgbClr val="013C5B"/>
              </a:solidFill>
              <a:latin typeface="Arial" panose="020B0604020202020204" pitchFamily="34" charset="0"/>
              <a:cs typeface="Arial" panose="020B0604020202020204" pitchFamily="34" charset="0"/>
            </a:rPr>
            <a:t> </a:t>
          </a:r>
          <a:r>
            <a:rPr lang="en-AU" sz="1800" b="1">
              <a:solidFill>
                <a:srgbClr val="013C5B"/>
              </a:solidFill>
              <a:latin typeface="Arial" panose="020B0604020202020204" pitchFamily="34" charset="0"/>
              <a:cs typeface="Arial" panose="020B0604020202020204" pitchFamily="34" charset="0"/>
            </a:rPr>
            <a:t>DATA PACK</a:t>
          </a:r>
        </a:p>
      </xdr:txBody>
    </xdr:sp>
    <xdr:clientData/>
  </xdr:twoCellAnchor>
  <xdr:twoCellAnchor>
    <xdr:from>
      <xdr:col>7</xdr:col>
      <xdr:colOff>295275</xdr:colOff>
      <xdr:row>81</xdr:row>
      <xdr:rowOff>76200</xdr:rowOff>
    </xdr:from>
    <xdr:to>
      <xdr:col>12</xdr:col>
      <xdr:colOff>672193</xdr:colOff>
      <xdr:row>91</xdr:row>
      <xdr:rowOff>0</xdr:rowOff>
    </xdr:to>
    <xdr:pic>
      <xdr:nvPicPr>
        <xdr:cNvPr id="5" name="Picture 4">
          <a:extLst>
            <a:ext uri="{FF2B5EF4-FFF2-40B4-BE49-F238E27FC236}">
              <a16:creationId xmlns:a16="http://schemas.microsoft.com/office/drawing/2014/main" id="{E8A289A2-90C5-48C7-99A6-A9F2B83C47A5}"/>
            </a:ext>
          </a:extLst>
        </xdr:cNvPr>
        <xdr:cNvPicPr>
          <a:picLocks noChangeAspect="1"/>
        </xdr:cNvPicPr>
      </xdr:nvPicPr>
      <xdr:blipFill rotWithShape="1">
        <a:blip xmlns:r="http://schemas.openxmlformats.org/officeDocument/2006/relationships" r:embed="rId1"/>
        <a:srcRect l="50901" t="19338" r="11545" b="45196"/>
        <a:stretch/>
      </xdr:blipFill>
      <xdr:spPr>
        <a:xfrm>
          <a:off x="4495800" y="12592050"/>
          <a:ext cx="3758293" cy="1285875"/>
        </a:xfrm>
        <a:prstGeom prst="rect">
          <a:avLst/>
        </a:prstGeom>
      </xdr:spPr>
    </xdr:pic>
    <xdr:clientData/>
  </xdr:twoCellAnchor>
  <xdr:twoCellAnchor>
    <xdr:from>
      <xdr:col>1</xdr:col>
      <xdr:colOff>614365</xdr:colOff>
      <xdr:row>20</xdr:row>
      <xdr:rowOff>32659</xdr:rowOff>
    </xdr:from>
    <xdr:to>
      <xdr:col>6</xdr:col>
      <xdr:colOff>495511</xdr:colOff>
      <xdr:row>23</xdr:row>
      <xdr:rowOff>20034</xdr:rowOff>
    </xdr:to>
    <xdr:sp macro="" textlink="">
      <xdr:nvSpPr>
        <xdr:cNvPr id="7" name="Rectangle 6">
          <a:extLst>
            <a:ext uri="{FF2B5EF4-FFF2-40B4-BE49-F238E27FC236}">
              <a16:creationId xmlns:a16="http://schemas.microsoft.com/office/drawing/2014/main" id="{8EA19B14-4EA4-4429-8DDC-2BE202524ECA}"/>
            </a:ext>
          </a:extLst>
        </xdr:cNvPr>
        <xdr:cNvSpPr/>
      </xdr:nvSpPr>
      <xdr:spPr>
        <a:xfrm>
          <a:off x="757240" y="2956834"/>
          <a:ext cx="3262521" cy="4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800" b="0">
              <a:solidFill>
                <a:srgbClr val="013C5B"/>
              </a:solidFill>
              <a:latin typeface="Arial" panose="020B0604020202020204" pitchFamily="34" charset="0"/>
              <a:cs typeface="Arial" panose="020B0604020202020204" pitchFamily="34" charset="0"/>
            </a:rPr>
            <a:t>TABLE OF CONTENTS</a:t>
          </a:r>
        </a:p>
      </xdr:txBody>
    </xdr:sp>
    <xdr:clientData/>
  </xdr:twoCellAnchor>
  <xdr:twoCellAnchor>
    <xdr:from>
      <xdr:col>1</xdr:col>
      <xdr:colOff>642941</xdr:colOff>
      <xdr:row>13</xdr:row>
      <xdr:rowOff>61234</xdr:rowOff>
    </xdr:from>
    <xdr:to>
      <xdr:col>7</xdr:col>
      <xdr:colOff>171451</xdr:colOff>
      <xdr:row>16</xdr:row>
      <xdr:rowOff>48609</xdr:rowOff>
    </xdr:to>
    <xdr:sp macro="" textlink="">
      <xdr:nvSpPr>
        <xdr:cNvPr id="8" name="Rectangle 7">
          <a:extLst>
            <a:ext uri="{FF2B5EF4-FFF2-40B4-BE49-F238E27FC236}">
              <a16:creationId xmlns:a16="http://schemas.microsoft.com/office/drawing/2014/main" id="{5E5E9289-3F7F-4BFC-B286-471CA2A876A5}"/>
            </a:ext>
          </a:extLst>
        </xdr:cNvPr>
        <xdr:cNvSpPr/>
      </xdr:nvSpPr>
      <xdr:spPr>
        <a:xfrm>
          <a:off x="785816" y="1985284"/>
          <a:ext cx="3586160" cy="416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3200" b="1">
              <a:solidFill>
                <a:srgbClr val="013C5B"/>
              </a:solidFill>
              <a:latin typeface="Arial" panose="020B0604020202020204" pitchFamily="34" charset="0"/>
              <a:cs typeface="Arial" panose="020B0604020202020204" pitchFamily="34" charset="0"/>
            </a:rPr>
            <a:t>SUSTAINABILITY</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14B8A55D-B640-4B42-9406-8D71828BBB64}"/>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7</xdr:col>
      <xdr:colOff>299358</xdr:colOff>
      <xdr:row>294</xdr:row>
      <xdr:rowOff>68035</xdr:rowOff>
    </xdr:from>
    <xdr:to>
      <xdr:col>13</xdr:col>
      <xdr:colOff>1</xdr:colOff>
      <xdr:row>298</xdr:row>
      <xdr:rowOff>2725</xdr:rowOff>
    </xdr:to>
    <xdr:pic>
      <xdr:nvPicPr>
        <xdr:cNvPr id="3" name="Picture 2">
          <a:extLst>
            <a:ext uri="{FF2B5EF4-FFF2-40B4-BE49-F238E27FC236}">
              <a16:creationId xmlns:a16="http://schemas.microsoft.com/office/drawing/2014/main" id="{D9683D91-16CD-46A3-974C-E4A4E4E6CB3B}"/>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54227185"/>
          <a:ext cx="3758293" cy="506190"/>
        </a:xfrm>
        <a:prstGeom prst="rect">
          <a:avLst/>
        </a:prstGeom>
      </xdr:spPr>
    </xdr:pic>
    <xdr:clientData/>
  </xdr:twoCellAnchor>
  <xdr:twoCellAnchor>
    <xdr:from>
      <xdr:col>7</xdr:col>
      <xdr:colOff>299358</xdr:colOff>
      <xdr:row>294</xdr:row>
      <xdr:rowOff>68035</xdr:rowOff>
    </xdr:from>
    <xdr:to>
      <xdr:col>13</xdr:col>
      <xdr:colOff>1</xdr:colOff>
      <xdr:row>304</xdr:row>
      <xdr:rowOff>2725</xdr:rowOff>
    </xdr:to>
    <xdr:pic>
      <xdr:nvPicPr>
        <xdr:cNvPr id="4" name="Picture 3">
          <a:extLst>
            <a:ext uri="{FF2B5EF4-FFF2-40B4-BE49-F238E27FC236}">
              <a16:creationId xmlns:a16="http://schemas.microsoft.com/office/drawing/2014/main" id="{23DE9741-90DE-441A-A3CE-3ED3AD83CBFA}"/>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54227185"/>
          <a:ext cx="3758293" cy="1363440"/>
        </a:xfrm>
        <a:prstGeom prst="rect">
          <a:avLst/>
        </a:prstGeom>
      </xdr:spPr>
    </xdr:pic>
    <xdr:clientData/>
  </xdr:twoCellAnchor>
  <xdr:twoCellAnchor editAs="oneCell">
    <xdr:from>
      <xdr:col>1</xdr:col>
      <xdr:colOff>400051</xdr:colOff>
      <xdr:row>3</xdr:row>
      <xdr:rowOff>161926</xdr:rowOff>
    </xdr:from>
    <xdr:to>
      <xdr:col>2</xdr:col>
      <xdr:colOff>415600</xdr:colOff>
      <xdr:row>4</xdr:row>
      <xdr:rowOff>352425</xdr:rowOff>
    </xdr:to>
    <xdr:pic>
      <xdr:nvPicPr>
        <xdr:cNvPr id="5" name="Picture 4">
          <a:extLst>
            <a:ext uri="{FF2B5EF4-FFF2-40B4-BE49-F238E27FC236}">
              <a16:creationId xmlns:a16="http://schemas.microsoft.com/office/drawing/2014/main" id="{A415413C-1428-473F-A8BC-399308BB6C8B}"/>
            </a:ext>
          </a:extLst>
        </xdr:cNvPr>
        <xdr:cNvPicPr>
          <a:picLocks noChangeAspect="1"/>
        </xdr:cNvPicPr>
      </xdr:nvPicPr>
      <xdr:blipFill>
        <a:blip xmlns:r="http://schemas.openxmlformats.org/officeDocument/2006/relationships" r:embed="rId2"/>
        <a:stretch>
          <a:fillRect/>
        </a:stretch>
      </xdr:blipFill>
      <xdr:spPr>
        <a:xfrm>
          <a:off x="542926" y="638176"/>
          <a:ext cx="691824" cy="581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5496DAD6-1A73-475E-A904-9143FA5ED658}"/>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7</xdr:col>
      <xdr:colOff>299358</xdr:colOff>
      <xdr:row>51</xdr:row>
      <xdr:rowOff>0</xdr:rowOff>
    </xdr:from>
    <xdr:to>
      <xdr:col>13</xdr:col>
      <xdr:colOff>1</xdr:colOff>
      <xdr:row>53</xdr:row>
      <xdr:rowOff>125190</xdr:rowOff>
    </xdr:to>
    <xdr:pic>
      <xdr:nvPicPr>
        <xdr:cNvPr id="3" name="Picture 2">
          <a:extLst>
            <a:ext uri="{FF2B5EF4-FFF2-40B4-BE49-F238E27FC236}">
              <a16:creationId xmlns:a16="http://schemas.microsoft.com/office/drawing/2014/main" id="{7486CD9B-0157-4EE2-A79D-D50B3AC73C64}"/>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9391650"/>
          <a:ext cx="3758293" cy="506190"/>
        </a:xfrm>
        <a:prstGeom prst="rect">
          <a:avLst/>
        </a:prstGeom>
      </xdr:spPr>
    </xdr:pic>
    <xdr:clientData/>
  </xdr:twoCellAnchor>
  <xdr:twoCellAnchor>
    <xdr:from>
      <xdr:col>7</xdr:col>
      <xdr:colOff>299358</xdr:colOff>
      <xdr:row>51</xdr:row>
      <xdr:rowOff>0</xdr:rowOff>
    </xdr:from>
    <xdr:to>
      <xdr:col>13</xdr:col>
      <xdr:colOff>1</xdr:colOff>
      <xdr:row>60</xdr:row>
      <xdr:rowOff>2725</xdr:rowOff>
    </xdr:to>
    <xdr:pic>
      <xdr:nvPicPr>
        <xdr:cNvPr id="4" name="Picture 3">
          <a:extLst>
            <a:ext uri="{FF2B5EF4-FFF2-40B4-BE49-F238E27FC236}">
              <a16:creationId xmlns:a16="http://schemas.microsoft.com/office/drawing/2014/main" id="{A22D9E8D-556E-4833-8DEB-A80062BED83A}"/>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9391650"/>
          <a:ext cx="3758293" cy="1288600"/>
        </a:xfrm>
        <a:prstGeom prst="rect">
          <a:avLst/>
        </a:prstGeom>
      </xdr:spPr>
    </xdr:pic>
    <xdr:clientData/>
  </xdr:twoCellAnchor>
  <xdr:twoCellAnchor editAs="oneCell">
    <xdr:from>
      <xdr:col>1</xdr:col>
      <xdr:colOff>361950</xdr:colOff>
      <xdr:row>3</xdr:row>
      <xdr:rowOff>314325</xdr:rowOff>
    </xdr:from>
    <xdr:to>
      <xdr:col>2</xdr:col>
      <xdr:colOff>430014</xdr:colOff>
      <xdr:row>4</xdr:row>
      <xdr:rowOff>323850</xdr:rowOff>
    </xdr:to>
    <xdr:pic>
      <xdr:nvPicPr>
        <xdr:cNvPr id="5" name="Picture 4">
          <a:extLst>
            <a:ext uri="{FF2B5EF4-FFF2-40B4-BE49-F238E27FC236}">
              <a16:creationId xmlns:a16="http://schemas.microsoft.com/office/drawing/2014/main" id="{10FB9B19-F21F-4A9F-8EF9-6662FBE40441}"/>
            </a:ext>
          </a:extLst>
        </xdr:cNvPr>
        <xdr:cNvPicPr>
          <a:picLocks noChangeAspect="1"/>
        </xdr:cNvPicPr>
      </xdr:nvPicPr>
      <xdr:blipFill>
        <a:blip xmlns:r="http://schemas.openxmlformats.org/officeDocument/2006/relationships" r:embed="rId2"/>
        <a:stretch>
          <a:fillRect/>
        </a:stretch>
      </xdr:blipFill>
      <xdr:spPr>
        <a:xfrm>
          <a:off x="504825" y="790575"/>
          <a:ext cx="744339" cy="400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BEC90BF1-B05A-42AB-9A05-1E976A6D1FF6}"/>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editAs="oneCell">
    <xdr:from>
      <xdr:col>7</xdr:col>
      <xdr:colOff>299358</xdr:colOff>
      <xdr:row>294</xdr:row>
      <xdr:rowOff>68035</xdr:rowOff>
    </xdr:from>
    <xdr:to>
      <xdr:col>13</xdr:col>
      <xdr:colOff>1</xdr:colOff>
      <xdr:row>298</xdr:row>
      <xdr:rowOff>2725</xdr:rowOff>
    </xdr:to>
    <xdr:pic>
      <xdr:nvPicPr>
        <xdr:cNvPr id="3" name="Picture 2">
          <a:extLst>
            <a:ext uri="{FF2B5EF4-FFF2-40B4-BE49-F238E27FC236}">
              <a16:creationId xmlns:a16="http://schemas.microsoft.com/office/drawing/2014/main" id="{F5A1466A-1030-423D-9E8F-AD185A65A8A2}"/>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55703560"/>
          <a:ext cx="3758293" cy="506190"/>
        </a:xfrm>
        <a:prstGeom prst="rect">
          <a:avLst/>
        </a:prstGeom>
      </xdr:spPr>
    </xdr:pic>
    <xdr:clientData/>
  </xdr:twoCellAnchor>
  <xdr:twoCellAnchor>
    <xdr:from>
      <xdr:col>7</xdr:col>
      <xdr:colOff>299358</xdr:colOff>
      <xdr:row>294</xdr:row>
      <xdr:rowOff>68035</xdr:rowOff>
    </xdr:from>
    <xdr:to>
      <xdr:col>13</xdr:col>
      <xdr:colOff>1</xdr:colOff>
      <xdr:row>304</xdr:row>
      <xdr:rowOff>2725</xdr:rowOff>
    </xdr:to>
    <xdr:pic>
      <xdr:nvPicPr>
        <xdr:cNvPr id="4" name="Picture 3">
          <a:extLst>
            <a:ext uri="{FF2B5EF4-FFF2-40B4-BE49-F238E27FC236}">
              <a16:creationId xmlns:a16="http://schemas.microsoft.com/office/drawing/2014/main" id="{987405CC-5749-4318-8480-2419B738E4CB}"/>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55703560"/>
          <a:ext cx="3758293" cy="1363440"/>
        </a:xfrm>
        <a:prstGeom prst="rect">
          <a:avLst/>
        </a:prstGeom>
      </xdr:spPr>
    </xdr:pic>
    <xdr:clientData/>
  </xdr:twoCellAnchor>
  <xdr:twoCellAnchor editAs="oneCell">
    <xdr:from>
      <xdr:col>1</xdr:col>
      <xdr:colOff>400051</xdr:colOff>
      <xdr:row>3</xdr:row>
      <xdr:rowOff>161926</xdr:rowOff>
    </xdr:from>
    <xdr:to>
      <xdr:col>2</xdr:col>
      <xdr:colOff>415600</xdr:colOff>
      <xdr:row>4</xdr:row>
      <xdr:rowOff>352425</xdr:rowOff>
    </xdr:to>
    <xdr:pic>
      <xdr:nvPicPr>
        <xdr:cNvPr id="5" name="Picture 4">
          <a:extLst>
            <a:ext uri="{FF2B5EF4-FFF2-40B4-BE49-F238E27FC236}">
              <a16:creationId xmlns:a16="http://schemas.microsoft.com/office/drawing/2014/main" id="{98F307E5-9557-486A-840B-DAF24C4C0195}"/>
            </a:ext>
          </a:extLst>
        </xdr:cNvPr>
        <xdr:cNvPicPr>
          <a:picLocks noChangeAspect="1"/>
        </xdr:cNvPicPr>
      </xdr:nvPicPr>
      <xdr:blipFill>
        <a:blip xmlns:r="http://schemas.openxmlformats.org/officeDocument/2006/relationships" r:embed="rId2"/>
        <a:stretch>
          <a:fillRect/>
        </a:stretch>
      </xdr:blipFill>
      <xdr:spPr>
        <a:xfrm>
          <a:off x="542926" y="638176"/>
          <a:ext cx="691824" cy="58102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44CB5857-BD24-4EA3-9313-DB35683CE76C}"/>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299358</xdr:colOff>
      <xdr:row>155</xdr:row>
      <xdr:rowOff>0</xdr:rowOff>
    </xdr:from>
    <xdr:to>
      <xdr:col>13</xdr:col>
      <xdr:colOff>1</xdr:colOff>
      <xdr:row>164</xdr:row>
      <xdr:rowOff>0</xdr:rowOff>
    </xdr:to>
    <xdr:pic>
      <xdr:nvPicPr>
        <xdr:cNvPr id="3" name="Picture 2">
          <a:extLst>
            <a:ext uri="{FF2B5EF4-FFF2-40B4-BE49-F238E27FC236}">
              <a16:creationId xmlns:a16="http://schemas.microsoft.com/office/drawing/2014/main" id="{5C8FBE72-3F0C-4882-A8C0-39E3FBA7A08F}"/>
            </a:ext>
          </a:extLst>
        </xdr:cNvPr>
        <xdr:cNvPicPr>
          <a:picLocks noChangeAspect="1"/>
        </xdr:cNvPicPr>
      </xdr:nvPicPr>
      <xdr:blipFill rotWithShape="1">
        <a:blip xmlns:r="http://schemas.openxmlformats.org/officeDocument/2006/relationships" r:embed="rId1"/>
        <a:srcRect l="50901" t="19338" r="11545" b="45196"/>
        <a:stretch/>
      </xdr:blipFill>
      <xdr:spPr>
        <a:xfrm>
          <a:off x="4499883" y="23726775"/>
          <a:ext cx="3758293" cy="1285875"/>
        </a:xfrm>
        <a:prstGeom prst="rect">
          <a:avLst/>
        </a:prstGeom>
      </xdr:spPr>
    </xdr:pic>
    <xdr:clientData/>
  </xdr:twoCellAnchor>
  <xdr:twoCellAnchor editAs="oneCell">
    <xdr:from>
      <xdr:col>1</xdr:col>
      <xdr:colOff>304800</xdr:colOff>
      <xdr:row>3</xdr:row>
      <xdr:rowOff>19050</xdr:rowOff>
    </xdr:from>
    <xdr:to>
      <xdr:col>2</xdr:col>
      <xdr:colOff>495300</xdr:colOff>
      <xdr:row>5</xdr:row>
      <xdr:rowOff>133350</xdr:rowOff>
    </xdr:to>
    <xdr:pic>
      <xdr:nvPicPr>
        <xdr:cNvPr id="4" name="Picture 3">
          <a:extLst>
            <a:ext uri="{FF2B5EF4-FFF2-40B4-BE49-F238E27FC236}">
              <a16:creationId xmlns:a16="http://schemas.microsoft.com/office/drawing/2014/main" id="{78DEE830-1233-45D7-9894-5161FD4737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675" y="495300"/>
          <a:ext cx="866775" cy="866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240195</xdr:colOff>
      <xdr:row>2</xdr:row>
      <xdr:rowOff>99389</xdr:rowOff>
    </xdr:from>
    <xdr:to>
      <xdr:col>2</xdr:col>
      <xdr:colOff>563217</xdr:colOff>
      <xdr:row>6</xdr:row>
      <xdr:rowOff>49695</xdr:rowOff>
    </xdr:to>
    <xdr:sp macro="" textlink="">
      <xdr:nvSpPr>
        <xdr:cNvPr id="2" name="Oval 1">
          <a:extLst>
            <a:ext uri="{FF2B5EF4-FFF2-40B4-BE49-F238E27FC236}">
              <a16:creationId xmlns:a16="http://schemas.microsoft.com/office/drawing/2014/main" id="{1506BE45-093C-4228-A2E1-AA86AF7BC586}"/>
            </a:ext>
          </a:extLst>
        </xdr:cNvPr>
        <xdr:cNvSpPr/>
      </xdr:nvSpPr>
      <xdr:spPr>
        <a:xfrm>
          <a:off x="383070" y="423239"/>
          <a:ext cx="999297" cy="1007581"/>
        </a:xfrm>
        <a:prstGeom prst="ellipse">
          <a:avLst/>
        </a:prstGeom>
        <a:solidFill>
          <a:schemeClr val="bg1"/>
        </a:solidFill>
        <a:ln w="19050">
          <a:solidFill>
            <a:srgbClr val="013C5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7</xdr:col>
      <xdr:colOff>299358</xdr:colOff>
      <xdr:row>133</xdr:row>
      <xdr:rowOff>0</xdr:rowOff>
    </xdr:from>
    <xdr:to>
      <xdr:col>13</xdr:col>
      <xdr:colOff>1</xdr:colOff>
      <xdr:row>142</xdr:row>
      <xdr:rowOff>0</xdr:rowOff>
    </xdr:to>
    <xdr:pic>
      <xdr:nvPicPr>
        <xdr:cNvPr id="3" name="Picture 2">
          <a:extLst>
            <a:ext uri="{FF2B5EF4-FFF2-40B4-BE49-F238E27FC236}">
              <a16:creationId xmlns:a16="http://schemas.microsoft.com/office/drawing/2014/main" id="{92110443-69F8-4FF2-ACD3-F0550C3E2841}"/>
            </a:ext>
          </a:extLst>
        </xdr:cNvPr>
        <xdr:cNvPicPr>
          <a:picLocks noChangeAspect="1"/>
        </xdr:cNvPicPr>
      </xdr:nvPicPr>
      <xdr:blipFill rotWithShape="1">
        <a:blip xmlns:r="http://schemas.openxmlformats.org/officeDocument/2006/relationships" r:embed="rId1"/>
        <a:srcRect l="50901" t="19338" r="11545" b="45196"/>
        <a:stretch/>
      </xdr:blipFill>
      <xdr:spPr>
        <a:xfrm>
          <a:off x="4576083" y="16592550"/>
          <a:ext cx="3758293" cy="1285875"/>
        </a:xfrm>
        <a:prstGeom prst="rect">
          <a:avLst/>
        </a:prstGeom>
      </xdr:spPr>
    </xdr:pic>
    <xdr:clientData/>
  </xdr:twoCellAnchor>
  <xdr:twoCellAnchor editAs="oneCell">
    <xdr:from>
      <xdr:col>1</xdr:col>
      <xdr:colOff>285750</xdr:colOff>
      <xdr:row>2</xdr:row>
      <xdr:rowOff>133351</xdr:rowOff>
    </xdr:from>
    <xdr:to>
      <xdr:col>2</xdr:col>
      <xdr:colOff>525338</xdr:colOff>
      <xdr:row>5</xdr:row>
      <xdr:rowOff>142876</xdr:rowOff>
    </xdr:to>
    <xdr:pic>
      <xdr:nvPicPr>
        <xdr:cNvPr id="4" name="Picture 3">
          <a:extLst>
            <a:ext uri="{FF2B5EF4-FFF2-40B4-BE49-F238E27FC236}">
              <a16:creationId xmlns:a16="http://schemas.microsoft.com/office/drawing/2014/main" id="{48A075D1-2FC6-473E-BB99-130F27A77C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8625" y="457201"/>
          <a:ext cx="915863" cy="914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87B097-9B11-4D95-BE8D-09E7E0AE3956}" name="Table2" displayName="Table2" ref="A6:AA36" totalsRowShown="0" headerRowDxfId="32" headerRowCellStyle="Comma 2">
  <autoFilter ref="A6:AA36" xr:uid="{2539BF08-0B6F-4148-94F1-51B658436033}">
    <filterColumn colId="3">
      <filters>
        <filter val="Yes"/>
      </filters>
    </filterColumn>
    <filterColumn colId="4">
      <filters>
        <filter val="Direct Investment"/>
      </filters>
    </filterColumn>
  </autoFilter>
  <tableColumns count="27">
    <tableColumn id="1" xr3:uid="{38970AED-3D20-4BE2-9F23-87AC30553491}" name="Building" dataDxfId="31" dataCellStyle="Comma 2"/>
    <tableColumn id="2" xr3:uid="{97AC119B-CDEE-4305-8E15-D4963595F425}" name="Fund" dataDxfId="30" dataCellStyle="Comma 2"/>
    <tableColumn id="3" xr3:uid="{9CB88CFD-8B10-4FB7-BAF3-4B0521093483}" name="State" dataDxfId="29" dataCellStyle="Comma 2"/>
    <tableColumn id="4" xr3:uid="{BF65AB3D-8F4A-416D-B189-1763E407B114}" name="Control" dataDxfId="28" dataCellStyle="Comma 2"/>
    <tableColumn id="5" xr3:uid="{077178DB-D2AB-4FD0-80F0-DCAA63BD8A59}" name="FY20 Report" dataDxfId="27" dataCellStyle="Comma 2"/>
    <tableColumn id="6" xr3:uid="{0EC7EC07-44BD-4520-AF7D-2D5E28A52DF3}" name="Gas" dataDxfId="26" dataCellStyle="Comma 2"/>
    <tableColumn id="7" xr3:uid="{578ACA13-570A-4420-8A10-30D42A55ECD7}" name="Column2" dataDxfId="25" dataCellStyle="Comma 2"/>
    <tableColumn id="8" xr3:uid="{8033CB8F-FE3C-4C09-94D6-52601BB5E8EA}" name="Column3" dataDxfId="24" dataCellStyle="Comma 2"/>
    <tableColumn id="9" xr3:uid="{F3050446-D8C2-41FB-A0D8-28505929F77D}" name="Column4" dataDxfId="23" dataCellStyle="Comma 2"/>
    <tableColumn id="10" xr3:uid="{68A0589E-D1FD-42C1-BBC1-753C398DC8C6}" name="Gas5" dataDxfId="22" dataCellStyle="Comma 2"/>
    <tableColumn id="11" xr3:uid="{C597B207-70F1-4AAA-86BF-A53E91F0DFC5}" name="Gas6" dataDxfId="21" dataCellStyle="Comma 2"/>
    <tableColumn id="12" xr3:uid="{513A81FA-0F1B-4CFD-919E-CA6D35391646}" name="Diesel" dataDxfId="20" dataCellStyle="Comma 2"/>
    <tableColumn id="13" xr3:uid="{73D7A308-8E1E-4FA1-8710-92A560CD1350}" name="Diesel7" dataDxfId="19" dataCellStyle="Comma 2"/>
    <tableColumn id="14" xr3:uid="{FFA282CE-A614-4F6A-8DE6-54836CE6344C}" name="Energy content factor (GJ/m3)" dataDxfId="18" dataCellStyle="Comma 2"/>
    <tableColumn id="15" xr3:uid="{F37C4917-DB23-410F-A88E-885E4477937F}" name="CO2_x000a_Emission factor_x000a_kg CO2-e/GJ" dataDxfId="17" dataCellStyle="Comma 2"/>
    <tableColumn id="16" xr3:uid="{B3C09394-B262-47EB-89E3-C9BE0E045C8D}" name="CH4_x000a_Emission factor_x000a_kg CO2-e/GJ" dataDxfId="16" dataCellStyle="Comma 2"/>
    <tableColumn id="17" xr3:uid="{1CA1469E-F07A-4B1B-A64F-49387F9D26D1}" name="N20_x000a_Emission factor_x000a_kg CO2-e/GJ" dataDxfId="15" dataCellStyle="Comma 2"/>
    <tableColumn id="18" xr3:uid="{3E7B2996-5CA0-41F1-95AE-E0F10083B01F}" name="Diesel8" dataDxfId="14" dataCellStyle="Comma 2"/>
    <tableColumn id="19" xr3:uid="{4868C018-77B6-4E5D-8A93-44F93353EF8E}" name="Refrigerant" dataDxfId="13" dataCellStyle="Normal 2"/>
    <tableColumn id="20" xr3:uid="{F661D285-3E56-4FE6-AC8F-6A054FEAACBA}" name="Scope 1" dataDxfId="12" dataCellStyle="Comma 2"/>
    <tableColumn id="21" xr3:uid="{EA3F5F9B-DF3B-41B1-848E-5B606C787ACF}" name="Base Building Electricity" dataDxfId="11" dataCellStyle="Comma 2"/>
    <tableColumn id="22" xr3:uid="{60226D82-E1F5-4001-AEAA-10D623DAA751}" name="Outdoor/Exterior area" dataDxfId="10" dataCellStyle="Comma 2"/>
    <tableColumn id="23" xr3:uid="{40D92AD2-A0C8-4459-AD2D-93BECBEE90B7}" name="Outdoor/Exterior area9" dataDxfId="9" dataCellStyle="Comma 2"/>
    <tableColumn id="24" xr3:uid="{66FEAECB-17AA-4A86-AED8-17236B1C4FC9}" name="Scope 2" dataDxfId="8" dataCellStyle="Comma 2"/>
    <tableColumn id="25" xr3:uid="{063E3020-9C5A-472C-9FD9-F65EB4058E36}" name="Non-op_x000a_WB only_x000a_TT " dataDxfId="7" dataCellStyle="Comma 2"/>
    <tableColumn id="26" xr3:uid="{B37B89B8-A11A-45DE-A1B3-1EAB4F645144}" name="Gas + Diesel + Refrigerant_x000a_(non-op)" dataDxfId="6" dataCellStyle="Comma 2"/>
    <tableColumn id="27" xr3:uid="{6E945ADC-2801-4975-99C3-FD5DEFC8B02E}" name="Scope 3" dataDxfId="5" dataCellStyle="Comma 2"/>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cromwellpropertygroup.com/about2021%20Annual%20Report%20pg.%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DFD93-1C86-4BE2-BEE1-98834D53E83F}">
  <sheetPr>
    <tabColor rgb="FF013C5B"/>
    <pageSetUpPr autoPageBreaks="0"/>
  </sheetPr>
  <dimension ref="A2:M31"/>
  <sheetViews>
    <sheetView showGridLines="0" zoomScaleNormal="100" workbookViewId="0">
      <selection activeCell="R28" sqref="R28"/>
    </sheetView>
  </sheetViews>
  <sheetFormatPr defaultRowHeight="11.25" x14ac:dyDescent="0.25"/>
  <cols>
    <col min="1" max="1" width="2.140625" style="64" customWidth="1"/>
    <col min="2" max="4" width="10.140625" style="65" customWidth="1"/>
    <col min="5" max="5" width="10.140625" style="80" customWidth="1"/>
    <col min="6" max="13" width="10.140625" style="65" customWidth="1"/>
    <col min="14" max="16384" width="9.140625" style="64"/>
  </cols>
  <sheetData>
    <row r="2" spans="1:13" s="62" customFormat="1" ht="14.25" x14ac:dyDescent="0.25">
      <c r="A2" s="64"/>
      <c r="B2" s="98"/>
      <c r="C2" s="99"/>
      <c r="D2" s="99"/>
      <c r="E2" s="99"/>
      <c r="F2" s="99"/>
      <c r="G2" s="99"/>
      <c r="H2" s="99"/>
      <c r="I2" s="99"/>
      <c r="J2" s="99"/>
      <c r="K2" s="99"/>
      <c r="L2" s="99"/>
      <c r="M2" s="100"/>
    </row>
    <row r="3" spans="1:13" s="61" customFormat="1" ht="12" x14ac:dyDescent="0.25">
      <c r="B3" s="90"/>
      <c r="E3" s="91"/>
      <c r="M3" s="92"/>
    </row>
    <row r="4" spans="1:13" s="62" customFormat="1" ht="30.75" customHeight="1" thickBot="1" x14ac:dyDescent="0.3">
      <c r="A4" s="61"/>
      <c r="B4" s="93"/>
      <c r="C4" s="94"/>
      <c r="D4" s="101" t="s">
        <v>182</v>
      </c>
      <c r="E4" s="95"/>
      <c r="F4" s="96"/>
      <c r="G4" s="96"/>
      <c r="H4" s="96"/>
      <c r="I4" s="96"/>
      <c r="J4" s="96"/>
      <c r="K4" s="96"/>
      <c r="L4" s="96"/>
      <c r="M4" s="97"/>
    </row>
    <row r="5" spans="1:13" s="63" customFormat="1" ht="28.5" customHeight="1" thickBot="1" x14ac:dyDescent="0.3">
      <c r="A5" s="61"/>
      <c r="B5" s="113"/>
      <c r="C5" s="114"/>
      <c r="D5" s="115" t="s">
        <v>127</v>
      </c>
      <c r="E5" s="116"/>
      <c r="F5" s="117"/>
      <c r="G5" s="118"/>
      <c r="H5" s="118"/>
      <c r="I5" s="118"/>
      <c r="J5" s="118"/>
      <c r="K5" s="118"/>
      <c r="L5" s="118"/>
      <c r="M5" s="119"/>
    </row>
    <row r="6" spans="1:13" ht="12" x14ac:dyDescent="0.2">
      <c r="A6" s="61"/>
      <c r="B6" s="76"/>
      <c r="D6" s="77"/>
      <c r="E6" s="68"/>
      <c r="F6" s="77"/>
      <c r="M6" s="74"/>
    </row>
    <row r="7" spans="1:13" x14ac:dyDescent="0.2">
      <c r="B7" s="76"/>
      <c r="D7" s="77"/>
      <c r="E7" s="68"/>
      <c r="F7" s="77"/>
      <c r="M7" s="74"/>
    </row>
    <row r="8" spans="1:13" x14ac:dyDescent="0.2">
      <c r="B8" s="76"/>
      <c r="C8" s="78"/>
      <c r="D8" s="68"/>
      <c r="E8" s="68"/>
      <c r="F8" s="77"/>
      <c r="M8" s="74"/>
    </row>
    <row r="9" spans="1:13" s="66" customFormat="1" ht="28.5" customHeight="1" x14ac:dyDescent="0.2">
      <c r="A9" s="64"/>
      <c r="B9" s="82"/>
      <c r="C9" s="657" t="s">
        <v>192</v>
      </c>
      <c r="D9" s="658"/>
      <c r="E9" s="658"/>
      <c r="F9" s="658" t="s">
        <v>123</v>
      </c>
      <c r="G9" s="658"/>
      <c r="H9" s="658"/>
      <c r="I9" s="658"/>
      <c r="J9" s="658" t="s">
        <v>194</v>
      </c>
      <c r="K9" s="658"/>
      <c r="L9" s="102" t="s">
        <v>176</v>
      </c>
      <c r="M9" s="85"/>
    </row>
    <row r="10" spans="1:13" s="65" customFormat="1" ht="31.5" customHeight="1" x14ac:dyDescent="0.2">
      <c r="A10" s="66"/>
      <c r="B10" s="82"/>
      <c r="C10" s="659" t="s">
        <v>177</v>
      </c>
      <c r="D10" s="660"/>
      <c r="E10" s="660"/>
      <c r="F10" s="663" t="s">
        <v>183</v>
      </c>
      <c r="G10" s="669"/>
      <c r="H10" s="669"/>
      <c r="I10" s="664"/>
      <c r="J10" s="663" t="s">
        <v>195</v>
      </c>
      <c r="K10" s="664"/>
      <c r="L10" s="105" t="s">
        <v>211</v>
      </c>
      <c r="M10" s="85"/>
    </row>
    <row r="11" spans="1:13" s="65" customFormat="1" ht="31.5" hidden="1" customHeight="1" x14ac:dyDescent="0.2">
      <c r="A11" s="64"/>
      <c r="B11" s="82"/>
      <c r="C11" s="661" t="s">
        <v>126</v>
      </c>
      <c r="D11" s="662"/>
      <c r="E11" s="662"/>
      <c r="F11" s="670" t="s">
        <v>184</v>
      </c>
      <c r="G11" s="671"/>
      <c r="H11" s="671"/>
      <c r="I11" s="672"/>
      <c r="J11" s="665" t="s">
        <v>170</v>
      </c>
      <c r="K11" s="666"/>
      <c r="L11" s="103" t="s">
        <v>196</v>
      </c>
      <c r="M11" s="85"/>
    </row>
    <row r="12" spans="1:13" s="65" customFormat="1" ht="31.5" hidden="1" customHeight="1" x14ac:dyDescent="0.25">
      <c r="A12" s="66"/>
      <c r="B12" s="73"/>
      <c r="C12" s="661" t="s">
        <v>178</v>
      </c>
      <c r="D12" s="662"/>
      <c r="E12" s="662"/>
      <c r="F12" s="670" t="s">
        <v>185</v>
      </c>
      <c r="G12" s="671"/>
      <c r="H12" s="671"/>
      <c r="I12" s="672"/>
      <c r="J12" s="665" t="s">
        <v>170</v>
      </c>
      <c r="K12" s="666"/>
      <c r="L12" s="103" t="s">
        <v>196</v>
      </c>
      <c r="M12" s="85"/>
    </row>
    <row r="13" spans="1:13" s="65" customFormat="1" ht="31.5" hidden="1" customHeight="1" x14ac:dyDescent="0.25">
      <c r="A13" s="64"/>
      <c r="B13" s="73"/>
      <c r="C13" s="661" t="s">
        <v>124</v>
      </c>
      <c r="D13" s="662"/>
      <c r="E13" s="662"/>
      <c r="F13" s="670" t="s">
        <v>186</v>
      </c>
      <c r="G13" s="671"/>
      <c r="H13" s="671"/>
      <c r="I13" s="672"/>
      <c r="J13" s="665" t="s">
        <v>170</v>
      </c>
      <c r="K13" s="666"/>
      <c r="L13" s="103" t="s">
        <v>196</v>
      </c>
      <c r="M13" s="85"/>
    </row>
    <row r="14" spans="1:13" s="65" customFormat="1" ht="49.5" customHeight="1" x14ac:dyDescent="0.25">
      <c r="A14" s="66"/>
      <c r="B14" s="73"/>
      <c r="C14" s="659" t="s">
        <v>128</v>
      </c>
      <c r="D14" s="660"/>
      <c r="E14" s="660"/>
      <c r="F14" s="663" t="s">
        <v>197</v>
      </c>
      <c r="G14" s="669"/>
      <c r="H14" s="669"/>
      <c r="I14" s="664"/>
      <c r="J14" s="669" t="s">
        <v>216</v>
      </c>
      <c r="K14" s="664"/>
      <c r="L14" s="105" t="s">
        <v>211</v>
      </c>
      <c r="M14" s="85"/>
    </row>
    <row r="15" spans="1:13" s="65" customFormat="1" ht="46.5" customHeight="1" x14ac:dyDescent="0.25">
      <c r="A15" s="64"/>
      <c r="B15" s="73"/>
      <c r="C15" s="659" t="s">
        <v>179</v>
      </c>
      <c r="D15" s="660"/>
      <c r="E15" s="660"/>
      <c r="F15" s="663" t="s">
        <v>187</v>
      </c>
      <c r="G15" s="669"/>
      <c r="H15" s="669"/>
      <c r="I15" s="664"/>
      <c r="J15" s="663" t="s">
        <v>215</v>
      </c>
      <c r="K15" s="664"/>
      <c r="L15" s="105" t="s">
        <v>211</v>
      </c>
      <c r="M15" s="85"/>
    </row>
    <row r="16" spans="1:13" s="65" customFormat="1" ht="74.25" customHeight="1" x14ac:dyDescent="0.25">
      <c r="A16" s="66"/>
      <c r="B16" s="73"/>
      <c r="C16" s="659" t="s">
        <v>180</v>
      </c>
      <c r="D16" s="660"/>
      <c r="E16" s="660"/>
      <c r="F16" s="663" t="s">
        <v>210</v>
      </c>
      <c r="G16" s="669"/>
      <c r="H16" s="669"/>
      <c r="I16" s="664"/>
      <c r="J16" s="663" t="s">
        <v>213</v>
      </c>
      <c r="K16" s="664"/>
      <c r="L16" s="105" t="s">
        <v>211</v>
      </c>
      <c r="M16" s="85"/>
    </row>
    <row r="17" spans="1:13" s="65" customFormat="1" ht="39" customHeight="1" x14ac:dyDescent="0.25">
      <c r="A17" s="64"/>
      <c r="B17" s="73"/>
      <c r="C17" s="659" t="s">
        <v>181</v>
      </c>
      <c r="D17" s="660"/>
      <c r="E17" s="660"/>
      <c r="F17" s="663" t="s">
        <v>193</v>
      </c>
      <c r="G17" s="669"/>
      <c r="H17" s="669"/>
      <c r="I17" s="664"/>
      <c r="J17" s="663" t="s">
        <v>214</v>
      </c>
      <c r="K17" s="664"/>
      <c r="L17" s="105" t="s">
        <v>211</v>
      </c>
      <c r="M17" s="85"/>
    </row>
    <row r="18" spans="1:13" s="65" customFormat="1" ht="31.5" hidden="1" customHeight="1" x14ac:dyDescent="0.25">
      <c r="A18" s="66"/>
      <c r="B18" s="73"/>
      <c r="C18" s="661" t="s">
        <v>163</v>
      </c>
      <c r="D18" s="662"/>
      <c r="E18" s="662"/>
      <c r="F18" s="670" t="s">
        <v>188</v>
      </c>
      <c r="G18" s="671"/>
      <c r="H18" s="671"/>
      <c r="I18" s="672"/>
      <c r="J18" s="665" t="s">
        <v>170</v>
      </c>
      <c r="K18" s="666"/>
      <c r="L18" s="103" t="s">
        <v>196</v>
      </c>
      <c r="M18" s="85"/>
    </row>
    <row r="19" spans="1:13" s="65" customFormat="1" ht="33" customHeight="1" x14ac:dyDescent="0.25">
      <c r="A19" s="64"/>
      <c r="B19" s="73"/>
      <c r="C19" s="648" t="s">
        <v>162</v>
      </c>
      <c r="D19" s="649"/>
      <c r="E19" s="650"/>
      <c r="F19" s="663" t="s">
        <v>189</v>
      </c>
      <c r="G19" s="669"/>
      <c r="H19" s="669"/>
      <c r="I19" s="664"/>
      <c r="J19" s="663"/>
      <c r="K19" s="664"/>
      <c r="L19" s="105" t="s">
        <v>211</v>
      </c>
      <c r="M19" s="85"/>
    </row>
    <row r="20" spans="1:13" s="65" customFormat="1" ht="31.5" hidden="1" customHeight="1" x14ac:dyDescent="0.25">
      <c r="A20" s="66"/>
      <c r="B20" s="73"/>
      <c r="C20" s="651"/>
      <c r="D20" s="652"/>
      <c r="E20" s="653"/>
      <c r="F20" s="670" t="s">
        <v>190</v>
      </c>
      <c r="G20" s="671"/>
      <c r="H20" s="671"/>
      <c r="I20" s="672"/>
      <c r="J20" s="665" t="s">
        <v>170</v>
      </c>
      <c r="K20" s="666"/>
      <c r="L20" s="103" t="s">
        <v>196</v>
      </c>
      <c r="M20" s="85"/>
    </row>
    <row r="21" spans="1:13" s="65" customFormat="1" ht="31.5" hidden="1" customHeight="1" x14ac:dyDescent="0.25">
      <c r="A21" s="64"/>
      <c r="B21" s="73"/>
      <c r="C21" s="654"/>
      <c r="D21" s="655"/>
      <c r="E21" s="656"/>
      <c r="F21" s="673" t="s">
        <v>191</v>
      </c>
      <c r="G21" s="674"/>
      <c r="H21" s="674"/>
      <c r="I21" s="675"/>
      <c r="J21" s="667" t="s">
        <v>170</v>
      </c>
      <c r="K21" s="668"/>
      <c r="L21" s="104" t="s">
        <v>196</v>
      </c>
      <c r="M21" s="85"/>
    </row>
    <row r="22" spans="1:13" x14ac:dyDescent="0.25">
      <c r="B22" s="73"/>
      <c r="M22" s="74"/>
    </row>
    <row r="23" spans="1:13" x14ac:dyDescent="0.25">
      <c r="B23" s="73"/>
      <c r="M23" s="74"/>
    </row>
    <row r="24" spans="1:13" x14ac:dyDescent="0.25">
      <c r="B24" s="73"/>
      <c r="M24" s="74"/>
    </row>
    <row r="25" spans="1:13" x14ac:dyDescent="0.25">
      <c r="B25" s="73"/>
      <c r="M25" s="74"/>
    </row>
    <row r="26" spans="1:13" x14ac:dyDescent="0.25">
      <c r="B26" s="73"/>
      <c r="M26" s="74"/>
    </row>
    <row r="27" spans="1:13" x14ac:dyDescent="0.25">
      <c r="B27" s="73"/>
      <c r="M27" s="74"/>
    </row>
    <row r="28" spans="1:13" x14ac:dyDescent="0.25">
      <c r="B28" s="73"/>
      <c r="M28" s="74"/>
    </row>
    <row r="29" spans="1:13" x14ac:dyDescent="0.25">
      <c r="B29" s="73"/>
      <c r="M29" s="74"/>
    </row>
    <row r="30" spans="1:13" x14ac:dyDescent="0.25">
      <c r="B30" s="73"/>
      <c r="M30" s="74"/>
    </row>
    <row r="31" spans="1:13" x14ac:dyDescent="0.25">
      <c r="B31" s="86"/>
      <c r="C31" s="87"/>
      <c r="D31" s="87"/>
      <c r="E31" s="88"/>
      <c r="F31" s="87"/>
      <c r="G31" s="87"/>
      <c r="H31" s="87"/>
      <c r="I31" s="87"/>
      <c r="J31" s="87"/>
      <c r="K31" s="87"/>
      <c r="L31" s="87"/>
      <c r="M31" s="89"/>
    </row>
  </sheetData>
  <mergeCells count="37">
    <mergeCell ref="J19:K19"/>
    <mergeCell ref="J20:K20"/>
    <mergeCell ref="J21:K21"/>
    <mergeCell ref="F10:I10"/>
    <mergeCell ref="F14:I14"/>
    <mergeCell ref="F15:I15"/>
    <mergeCell ref="F16:I16"/>
    <mergeCell ref="F17:I17"/>
    <mergeCell ref="F19:I19"/>
    <mergeCell ref="F11:I11"/>
    <mergeCell ref="F12:I12"/>
    <mergeCell ref="F13:I13"/>
    <mergeCell ref="F18:I18"/>
    <mergeCell ref="F20:I20"/>
    <mergeCell ref="F21:I21"/>
    <mergeCell ref="J14:K14"/>
    <mergeCell ref="J15:K15"/>
    <mergeCell ref="J16:K16"/>
    <mergeCell ref="J17:K17"/>
    <mergeCell ref="J18:K18"/>
    <mergeCell ref="F9:I9"/>
    <mergeCell ref="J10:K10"/>
    <mergeCell ref="J11:K11"/>
    <mergeCell ref="J12:K12"/>
    <mergeCell ref="J13:K13"/>
    <mergeCell ref="J9:K9"/>
    <mergeCell ref="C19:E21"/>
    <mergeCell ref="C9:E9"/>
    <mergeCell ref="C10:E10"/>
    <mergeCell ref="C16:E16"/>
    <mergeCell ref="C17:E17"/>
    <mergeCell ref="C18:E18"/>
    <mergeCell ref="C11:E11"/>
    <mergeCell ref="C12:E12"/>
    <mergeCell ref="C13:E13"/>
    <mergeCell ref="C14:E14"/>
    <mergeCell ref="C15:E15"/>
  </mergeCells>
  <hyperlinks>
    <hyperlink ref="C10:E10" location="Emissions!A1" display="Climate change – transitioning to a zero-carbon future and direct impacts" xr:uid="{8DC6E789-9530-4D74-802F-E2D34E6128A8}"/>
    <hyperlink ref="C14:E14" location="Safety!A1" display="Keeping our people and communities safe" xr:uid="{7A7820E6-9E11-4255-9B14-FBF0EF34BD28}"/>
    <hyperlink ref="C16:E16" location="'Diversity &amp; Inclusion'!A1" display="Diversity and Inclusion" xr:uid="{91C06C58-F9BD-42CC-A3BB-7B5634177DC3}"/>
    <hyperlink ref="C15:E15" location="Employees!A1" display="Improving health and wellbeing" xr:uid="{3678A3AB-AB24-48E2-91DE-7DBD7B2B5443}"/>
    <hyperlink ref="C17:E17" location="Employees!A1" display="Attracting and retaining the right people" xr:uid="{398A8244-5588-43A5-B51F-D1B25C0D9077}"/>
  </hyperlinks>
  <pageMargins left="0.25" right="0.25"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43CC4-186F-4746-8457-6BF27637DD7E}">
  <sheetPr>
    <tabColor rgb="FFEEF9FD"/>
    <pageSetUpPr autoPageBreaks="0"/>
  </sheetPr>
  <dimension ref="A2:V164"/>
  <sheetViews>
    <sheetView showGridLines="0" topLeftCell="A25" zoomScaleNormal="100" workbookViewId="0">
      <selection activeCell="P45" sqref="P45"/>
    </sheetView>
  </sheetViews>
  <sheetFormatPr defaultRowHeight="11.25" x14ac:dyDescent="0.25"/>
  <cols>
    <col min="1" max="1" width="2.140625" style="308" customWidth="1"/>
    <col min="2" max="4" width="10.140625" style="324" customWidth="1"/>
    <col min="5" max="5" width="10.140625" style="441" customWidth="1"/>
    <col min="6" max="13" width="10.140625" style="324" customWidth="1"/>
    <col min="14" max="16384" width="9.140625" style="308"/>
  </cols>
  <sheetData>
    <row r="2" spans="1:13" s="312" customFormat="1" ht="14.25" x14ac:dyDescent="0.25">
      <c r="A2" s="308"/>
      <c r="B2" s="309"/>
      <c r="C2" s="310"/>
      <c r="D2" s="310"/>
      <c r="E2" s="310"/>
      <c r="F2" s="310"/>
      <c r="G2" s="310"/>
      <c r="H2" s="310"/>
      <c r="I2" s="310"/>
      <c r="J2" s="310"/>
      <c r="K2" s="310"/>
      <c r="L2" s="310"/>
      <c r="M2" s="311"/>
    </row>
    <row r="3" spans="1:13" s="314" customFormat="1" ht="12" x14ac:dyDescent="0.25">
      <c r="A3" s="308"/>
      <c r="B3" s="313"/>
      <c r="E3" s="315"/>
      <c r="M3" s="316"/>
    </row>
    <row r="4" spans="1:13" s="312" customFormat="1" ht="30.75" customHeight="1" thickBot="1" x14ac:dyDescent="0.3">
      <c r="A4" s="314"/>
      <c r="B4" s="317"/>
      <c r="C4" s="318"/>
      <c r="D4" s="319" t="s">
        <v>479</v>
      </c>
      <c r="E4" s="320"/>
      <c r="F4" s="321"/>
      <c r="G4" s="321"/>
      <c r="H4" s="321"/>
      <c r="I4" s="321"/>
      <c r="J4" s="321"/>
      <c r="K4" s="321"/>
      <c r="L4" s="321"/>
      <c r="M4" s="322"/>
    </row>
    <row r="5" spans="1:13" s="323" customFormat="1" ht="28.5" customHeight="1" thickBot="1" x14ac:dyDescent="0.3">
      <c r="A5" s="314"/>
      <c r="B5" s="113"/>
      <c r="C5" s="114"/>
      <c r="D5" s="115" t="s">
        <v>480</v>
      </c>
      <c r="E5" s="116"/>
      <c r="F5" s="117"/>
      <c r="G5" s="118"/>
      <c r="H5" s="118"/>
      <c r="I5" s="118"/>
      <c r="J5" s="118"/>
      <c r="K5" s="118"/>
      <c r="L5" s="118"/>
      <c r="M5" s="119"/>
    </row>
    <row r="6" spans="1:13" ht="12" x14ac:dyDescent="0.2">
      <c r="A6" s="314"/>
      <c r="B6" s="76"/>
      <c r="D6" s="325"/>
      <c r="E6" s="326"/>
      <c r="F6" s="325"/>
      <c r="M6" s="74"/>
    </row>
    <row r="7" spans="1:13" ht="12" x14ac:dyDescent="0.2">
      <c r="A7" s="314"/>
      <c r="B7" s="76"/>
      <c r="D7" s="325"/>
      <c r="E7" s="326"/>
      <c r="F7" s="325"/>
      <c r="M7" s="74"/>
    </row>
    <row r="8" spans="1:13" x14ac:dyDescent="0.2">
      <c r="B8" s="76"/>
      <c r="C8" s="327"/>
      <c r="D8" s="326"/>
      <c r="E8" s="326"/>
      <c r="F8" s="325"/>
      <c r="M8" s="74"/>
    </row>
    <row r="9" spans="1:13" s="129" customFormat="1" ht="18.75" customHeight="1" x14ac:dyDescent="0.25">
      <c r="A9" s="328"/>
      <c r="B9" s="125" t="s">
        <v>143</v>
      </c>
      <c r="C9" s="123" t="s">
        <v>145</v>
      </c>
      <c r="D9" s="126"/>
      <c r="E9" s="126"/>
      <c r="F9" s="126"/>
      <c r="G9" s="127"/>
      <c r="H9" s="127"/>
      <c r="I9" s="127"/>
      <c r="J9" s="127"/>
      <c r="K9" s="127"/>
      <c r="L9" s="127"/>
      <c r="M9" s="128"/>
    </row>
    <row r="10" spans="1:13" s="324" customFormat="1" x14ac:dyDescent="0.2">
      <c r="A10" s="308"/>
      <c r="B10" s="329"/>
      <c r="C10" s="330"/>
      <c r="D10" s="330"/>
      <c r="E10" s="330"/>
      <c r="F10" s="330"/>
      <c r="G10" s="330"/>
      <c r="H10" s="330"/>
      <c r="I10" s="330"/>
      <c r="J10" s="331"/>
      <c r="K10" s="331"/>
      <c r="L10" s="331"/>
      <c r="M10" s="85"/>
    </row>
    <row r="11" spans="1:13" s="324" customFormat="1" x14ac:dyDescent="0.2">
      <c r="A11" s="308"/>
      <c r="B11" s="329"/>
      <c r="C11" s="330"/>
      <c r="D11" s="330"/>
      <c r="E11" s="330"/>
      <c r="F11" s="330"/>
      <c r="G11" s="330"/>
      <c r="H11" s="330"/>
      <c r="I11" s="330"/>
      <c r="J11" s="331"/>
      <c r="K11" s="331"/>
      <c r="L11" s="331"/>
      <c r="M11" s="85"/>
    </row>
    <row r="12" spans="1:13" s="324" customFormat="1" x14ac:dyDescent="0.2">
      <c r="A12" s="66"/>
      <c r="B12" s="329"/>
      <c r="C12" s="332" t="s">
        <v>481</v>
      </c>
      <c r="D12" s="330"/>
      <c r="E12" s="330"/>
      <c r="F12" s="330"/>
      <c r="G12" s="330"/>
      <c r="H12" s="330"/>
      <c r="I12" s="330"/>
      <c r="J12" s="330"/>
      <c r="K12" s="330"/>
      <c r="L12" s="330"/>
      <c r="M12" s="85"/>
    </row>
    <row r="13" spans="1:13" s="324" customFormat="1" ht="15" customHeight="1" x14ac:dyDescent="0.2">
      <c r="A13" s="66"/>
      <c r="B13" s="329"/>
      <c r="C13" s="333"/>
      <c r="E13" s="334"/>
      <c r="F13" s="736" t="s">
        <v>482</v>
      </c>
      <c r="G13" s="736"/>
      <c r="H13" s="334"/>
      <c r="I13" s="736" t="s">
        <v>483</v>
      </c>
      <c r="J13" s="736"/>
      <c r="K13" s="334"/>
      <c r="L13" s="334" t="s">
        <v>484</v>
      </c>
      <c r="M13" s="85"/>
    </row>
    <row r="14" spans="1:13" s="324" customFormat="1" x14ac:dyDescent="0.2">
      <c r="A14" s="308"/>
      <c r="B14" s="329"/>
      <c r="C14" s="735" t="s">
        <v>485</v>
      </c>
      <c r="D14" s="735"/>
      <c r="E14" s="335"/>
      <c r="F14" s="335" t="s">
        <v>131</v>
      </c>
      <c r="G14" s="335" t="s">
        <v>132</v>
      </c>
      <c r="H14" s="335"/>
      <c r="I14" s="335" t="s">
        <v>131</v>
      </c>
      <c r="J14" s="335" t="s">
        <v>132</v>
      </c>
      <c r="K14" s="335"/>
      <c r="L14" s="335"/>
      <c r="M14" s="85"/>
    </row>
    <row r="15" spans="1:13" s="324" customFormat="1" x14ac:dyDescent="0.2">
      <c r="A15" s="66"/>
      <c r="B15" s="329"/>
      <c r="C15" s="336" t="s">
        <v>129</v>
      </c>
      <c r="D15" s="337"/>
      <c r="E15" s="338"/>
      <c r="F15" s="338">
        <v>72</v>
      </c>
      <c r="G15" s="338">
        <v>70</v>
      </c>
      <c r="H15" s="338"/>
      <c r="I15" s="338">
        <v>4</v>
      </c>
      <c r="J15" s="338">
        <v>6</v>
      </c>
      <c r="K15" s="338"/>
      <c r="L15" s="338">
        <f ca="1">SUM(E15:N15)</f>
        <v>152</v>
      </c>
      <c r="M15" s="85"/>
    </row>
    <row r="16" spans="1:13" s="324" customFormat="1" x14ac:dyDescent="0.2">
      <c r="A16" s="308"/>
      <c r="B16" s="329"/>
      <c r="C16" s="339" t="s">
        <v>486</v>
      </c>
      <c r="D16" s="340"/>
      <c r="E16" s="341"/>
      <c r="F16" s="342">
        <v>105</v>
      </c>
      <c r="G16" s="342">
        <v>97</v>
      </c>
      <c r="H16" s="341"/>
      <c r="I16" s="342">
        <v>12</v>
      </c>
      <c r="J16" s="342">
        <v>8</v>
      </c>
      <c r="K16" s="341"/>
      <c r="L16" s="341">
        <f ca="1">SUM(E16:N16)</f>
        <v>222</v>
      </c>
      <c r="M16" s="85"/>
    </row>
    <row r="17" spans="1:13" s="324" customFormat="1" x14ac:dyDescent="0.2">
      <c r="A17" s="308"/>
      <c r="B17" s="329"/>
      <c r="C17" s="339" t="s">
        <v>487</v>
      </c>
      <c r="D17" s="340"/>
      <c r="E17" s="342"/>
      <c r="F17" s="342">
        <v>5</v>
      </c>
      <c r="G17" s="342">
        <v>7</v>
      </c>
      <c r="H17" s="342"/>
      <c r="I17" s="342">
        <v>2</v>
      </c>
      <c r="J17" s="342">
        <v>1</v>
      </c>
      <c r="K17" s="342"/>
      <c r="L17" s="341">
        <f ca="1">SUM(E17:N17)</f>
        <v>15</v>
      </c>
      <c r="M17" s="85"/>
    </row>
    <row r="18" spans="1:13" s="324" customFormat="1" ht="12" thickBot="1" x14ac:dyDescent="0.25">
      <c r="A18" s="308"/>
      <c r="B18" s="329"/>
      <c r="C18" s="343" t="s">
        <v>137</v>
      </c>
      <c r="D18" s="344"/>
      <c r="E18" s="345"/>
      <c r="F18" s="345">
        <f>SUM(F15:F17)</f>
        <v>182</v>
      </c>
      <c r="G18" s="345">
        <f>SUM(G15:G17)</f>
        <v>174</v>
      </c>
      <c r="H18" s="345"/>
      <c r="I18" s="345">
        <f>SUM(I15:I17)</f>
        <v>18</v>
      </c>
      <c r="J18" s="345">
        <f>SUM(J15:J17)</f>
        <v>15</v>
      </c>
      <c r="K18" s="345"/>
      <c r="L18" s="345">
        <f ca="1">SUM(E18:N18)</f>
        <v>389</v>
      </c>
      <c r="M18" s="85"/>
    </row>
    <row r="19" spans="1:13" s="324" customFormat="1" ht="12" thickTop="1" x14ac:dyDescent="0.2">
      <c r="A19" s="308"/>
      <c r="B19" s="329"/>
      <c r="C19" s="346"/>
      <c r="D19" s="346"/>
      <c r="E19" s="341"/>
      <c r="F19" s="347"/>
      <c r="G19" s="347"/>
      <c r="H19" s="341"/>
      <c r="I19" s="347"/>
      <c r="J19" s="347"/>
      <c r="K19" s="341"/>
      <c r="L19" s="341"/>
      <c r="M19" s="85"/>
    </row>
    <row r="20" spans="1:13" s="324" customFormat="1" x14ac:dyDescent="0.2">
      <c r="A20" s="308"/>
      <c r="B20" s="329"/>
      <c r="C20" s="348"/>
      <c r="D20" s="348"/>
      <c r="E20" s="349"/>
      <c r="F20" s="350"/>
      <c r="G20" s="350"/>
      <c r="H20" s="349"/>
      <c r="I20" s="350"/>
      <c r="J20" s="350"/>
      <c r="K20" s="349"/>
      <c r="L20" s="349"/>
      <c r="M20" s="85"/>
    </row>
    <row r="21" spans="1:13" s="324" customFormat="1" x14ac:dyDescent="0.2">
      <c r="A21" s="308"/>
      <c r="B21" s="329"/>
      <c r="C21" s="332" t="s">
        <v>488</v>
      </c>
      <c r="D21" s="348"/>
      <c r="E21" s="349"/>
      <c r="F21" s="350"/>
      <c r="G21" s="350"/>
      <c r="H21" s="349"/>
      <c r="I21" s="350"/>
      <c r="J21" s="350"/>
      <c r="K21" s="349"/>
      <c r="L21" s="349"/>
      <c r="M21" s="85"/>
    </row>
    <row r="22" spans="1:13" s="324" customFormat="1" x14ac:dyDescent="0.2">
      <c r="A22" s="308"/>
      <c r="B22" s="329"/>
      <c r="C22" s="333"/>
      <c r="E22" s="351"/>
      <c r="F22" s="737" t="s">
        <v>489</v>
      </c>
      <c r="G22" s="737"/>
      <c r="H22" s="351"/>
      <c r="I22" s="737" t="s">
        <v>490</v>
      </c>
      <c r="J22" s="737"/>
      <c r="K22" s="351"/>
      <c r="L22" s="351" t="s">
        <v>484</v>
      </c>
      <c r="M22" s="85"/>
    </row>
    <row r="23" spans="1:13" s="324" customFormat="1" ht="11.25" customHeight="1" x14ac:dyDescent="0.2">
      <c r="A23" s="308"/>
      <c r="B23" s="329"/>
      <c r="C23" s="735" t="s">
        <v>485</v>
      </c>
      <c r="D23" s="735"/>
      <c r="E23" s="352"/>
      <c r="F23" s="352" t="s">
        <v>131</v>
      </c>
      <c r="G23" s="352" t="s">
        <v>132</v>
      </c>
      <c r="H23" s="352"/>
      <c r="I23" s="352" t="s">
        <v>131</v>
      </c>
      <c r="J23" s="352" t="s">
        <v>132</v>
      </c>
      <c r="K23" s="352"/>
      <c r="L23" s="352"/>
      <c r="M23" s="85"/>
    </row>
    <row r="24" spans="1:13" s="324" customFormat="1" x14ac:dyDescent="0.2">
      <c r="A24" s="308"/>
      <c r="B24" s="329"/>
      <c r="C24" s="336" t="s">
        <v>129</v>
      </c>
      <c r="D24" s="337"/>
      <c r="E24" s="338"/>
      <c r="F24" s="338">
        <v>63</v>
      </c>
      <c r="G24" s="338">
        <v>72</v>
      </c>
      <c r="H24" s="338"/>
      <c r="I24" s="338">
        <v>13</v>
      </c>
      <c r="J24" s="338">
        <v>4</v>
      </c>
      <c r="K24" s="338"/>
      <c r="L24" s="338">
        <f ca="1">SUM(E24:N24)</f>
        <v>152</v>
      </c>
      <c r="M24" s="85"/>
    </row>
    <row r="25" spans="1:13" s="324" customFormat="1" x14ac:dyDescent="0.2">
      <c r="A25" s="308"/>
      <c r="B25" s="329"/>
      <c r="C25" s="339" t="s">
        <v>486</v>
      </c>
      <c r="D25" s="340"/>
      <c r="E25" s="341"/>
      <c r="F25" s="342">
        <v>99</v>
      </c>
      <c r="G25" s="342">
        <v>102</v>
      </c>
      <c r="H25" s="341"/>
      <c r="I25" s="342">
        <v>18</v>
      </c>
      <c r="J25" s="342">
        <v>3</v>
      </c>
      <c r="K25" s="341"/>
      <c r="L25" s="341">
        <f ca="1">SUM(E25:N25)</f>
        <v>222</v>
      </c>
      <c r="M25" s="85"/>
    </row>
    <row r="26" spans="1:13" s="324" customFormat="1" x14ac:dyDescent="0.2">
      <c r="A26" s="308"/>
      <c r="B26" s="329"/>
      <c r="C26" s="339" t="s">
        <v>487</v>
      </c>
      <c r="D26" s="340"/>
      <c r="E26" s="342"/>
      <c r="F26" s="342">
        <v>7</v>
      </c>
      <c r="G26" s="342">
        <v>7</v>
      </c>
      <c r="H26" s="342"/>
      <c r="I26" s="342">
        <v>0</v>
      </c>
      <c r="J26" s="342">
        <v>1</v>
      </c>
      <c r="K26" s="342"/>
      <c r="L26" s="341">
        <f ca="1">SUM(E26:N26)</f>
        <v>15</v>
      </c>
      <c r="M26" s="85"/>
    </row>
    <row r="27" spans="1:13" s="324" customFormat="1" ht="12" thickBot="1" x14ac:dyDescent="0.25">
      <c r="A27" s="308"/>
      <c r="B27" s="329"/>
      <c r="C27" s="343" t="s">
        <v>137</v>
      </c>
      <c r="D27" s="344"/>
      <c r="E27" s="345"/>
      <c r="F27" s="345">
        <f>SUM(F24:F26)</f>
        <v>169</v>
      </c>
      <c r="G27" s="345">
        <f>SUM(G24:G26)</f>
        <v>181</v>
      </c>
      <c r="H27" s="345"/>
      <c r="I27" s="345">
        <f>SUM(I24:I26)</f>
        <v>31</v>
      </c>
      <c r="J27" s="345">
        <f>SUM(J24:J26)</f>
        <v>8</v>
      </c>
      <c r="K27" s="345"/>
      <c r="L27" s="345">
        <f ca="1">SUM(E27:N27)</f>
        <v>389</v>
      </c>
      <c r="M27" s="85"/>
    </row>
    <row r="28" spans="1:13" s="324" customFormat="1" ht="12" thickTop="1" x14ac:dyDescent="0.2">
      <c r="A28" s="308"/>
      <c r="B28" s="329"/>
      <c r="C28" s="346"/>
      <c r="D28" s="348"/>
      <c r="E28" s="348"/>
      <c r="F28" s="348"/>
      <c r="G28" s="348"/>
      <c r="H28" s="348"/>
      <c r="I28" s="348"/>
      <c r="J28" s="330"/>
      <c r="K28" s="330"/>
      <c r="L28" s="330"/>
      <c r="M28" s="85"/>
    </row>
    <row r="29" spans="1:13" s="324" customFormat="1" x14ac:dyDescent="0.2">
      <c r="A29" s="308"/>
      <c r="B29" s="329"/>
      <c r="C29" s="330"/>
      <c r="D29" s="330"/>
      <c r="E29" s="330"/>
      <c r="F29" s="330"/>
      <c r="G29" s="330"/>
      <c r="H29" s="330"/>
      <c r="I29" s="330"/>
      <c r="J29" s="330"/>
      <c r="K29" s="330"/>
      <c r="L29" s="330"/>
      <c r="M29" s="85"/>
    </row>
    <row r="30" spans="1:13" s="324" customFormat="1" x14ac:dyDescent="0.2">
      <c r="A30" s="308"/>
      <c r="B30" s="329"/>
      <c r="C30" s="732" t="s">
        <v>491</v>
      </c>
      <c r="D30" s="732"/>
      <c r="E30" s="732"/>
      <c r="F30" s="732"/>
      <c r="G30" s="732"/>
      <c r="H30" s="732"/>
      <c r="I30" s="732"/>
      <c r="J30" s="732"/>
      <c r="K30" s="732"/>
      <c r="L30" s="732"/>
      <c r="M30" s="85"/>
    </row>
    <row r="31" spans="1:13" s="324" customFormat="1" x14ac:dyDescent="0.2">
      <c r="A31" s="308"/>
      <c r="B31" s="329"/>
      <c r="C31" s="733"/>
      <c r="D31" s="733"/>
      <c r="E31" s="733"/>
      <c r="F31" s="733"/>
      <c r="G31" s="733"/>
      <c r="H31" s="733"/>
      <c r="I31" s="733"/>
      <c r="J31" s="733"/>
      <c r="K31" s="733"/>
      <c r="L31" s="733"/>
      <c r="M31" s="85"/>
    </row>
    <row r="32" spans="1:13" s="324" customFormat="1" ht="11.25" customHeight="1" x14ac:dyDescent="0.2">
      <c r="A32" s="308"/>
      <c r="B32" s="329"/>
      <c r="C32" s="353" t="s">
        <v>492</v>
      </c>
      <c r="D32" s="353"/>
      <c r="E32" s="330"/>
      <c r="F32" s="330"/>
      <c r="G32" s="330"/>
      <c r="H32" s="330"/>
      <c r="I32" s="330"/>
      <c r="J32" s="330"/>
      <c r="K32" s="330"/>
      <c r="L32" s="330"/>
      <c r="M32" s="85"/>
    </row>
    <row r="33" spans="1:17" s="324" customFormat="1" x14ac:dyDescent="0.2">
      <c r="A33" s="308"/>
      <c r="B33" s="329"/>
      <c r="C33" s="330"/>
      <c r="D33" s="330"/>
      <c r="E33" s="330"/>
      <c r="F33" s="330"/>
      <c r="G33" s="330"/>
      <c r="H33" s="330"/>
      <c r="I33" s="330"/>
      <c r="J33" s="330"/>
      <c r="K33" s="330"/>
      <c r="L33" s="330"/>
      <c r="M33" s="85"/>
    </row>
    <row r="34" spans="1:17" s="324" customFormat="1" x14ac:dyDescent="0.2">
      <c r="A34" s="308"/>
      <c r="B34" s="329"/>
      <c r="C34" s="732" t="s">
        <v>493</v>
      </c>
      <c r="D34" s="732"/>
      <c r="E34" s="732"/>
      <c r="F34" s="732"/>
      <c r="G34" s="732"/>
      <c r="H34" s="732"/>
      <c r="I34" s="732"/>
      <c r="J34" s="732"/>
      <c r="K34" s="732"/>
      <c r="L34" s="732"/>
      <c r="M34" s="85"/>
    </row>
    <row r="35" spans="1:17" s="324" customFormat="1" x14ac:dyDescent="0.2">
      <c r="A35" s="308"/>
      <c r="B35" s="329"/>
      <c r="C35" s="733"/>
      <c r="D35" s="733"/>
      <c r="E35" s="733"/>
      <c r="F35" s="733"/>
      <c r="G35" s="733"/>
      <c r="H35" s="733"/>
      <c r="I35" s="733"/>
      <c r="J35" s="733"/>
      <c r="K35" s="733"/>
      <c r="L35" s="733"/>
      <c r="M35" s="85"/>
    </row>
    <row r="36" spans="1:17" s="324" customFormat="1" x14ac:dyDescent="0.2">
      <c r="A36" s="308"/>
      <c r="B36" s="329"/>
      <c r="C36" s="353" t="s">
        <v>492</v>
      </c>
      <c r="D36" s="353"/>
      <c r="E36" s="330"/>
      <c r="F36" s="330"/>
      <c r="G36" s="330"/>
      <c r="H36" s="330"/>
      <c r="I36" s="330"/>
      <c r="J36" s="330"/>
      <c r="K36" s="330"/>
      <c r="L36" s="330"/>
      <c r="M36" s="85"/>
    </row>
    <row r="37" spans="1:17" s="324" customFormat="1" x14ac:dyDescent="0.2">
      <c r="A37" s="308"/>
      <c r="B37" s="329"/>
      <c r="C37" s="330"/>
      <c r="D37" s="330"/>
      <c r="E37" s="330"/>
      <c r="F37" s="330"/>
      <c r="G37" s="330"/>
      <c r="H37" s="330"/>
      <c r="I37" s="330"/>
      <c r="J37" s="330"/>
      <c r="K37" s="330"/>
      <c r="L37" s="330"/>
      <c r="M37" s="85"/>
    </row>
    <row r="38" spans="1:17" s="324" customFormat="1" x14ac:dyDescent="0.2">
      <c r="A38" s="308"/>
      <c r="B38" s="329"/>
      <c r="C38" s="332" t="s">
        <v>494</v>
      </c>
      <c r="D38" s="348"/>
      <c r="E38" s="348"/>
      <c r="F38" s="348"/>
      <c r="G38" s="348"/>
      <c r="H38" s="348"/>
      <c r="I38" s="348"/>
      <c r="J38" s="330"/>
      <c r="K38" s="330"/>
      <c r="L38" s="330"/>
      <c r="M38" s="85"/>
    </row>
    <row r="39" spans="1:17" s="324" customFormat="1" x14ac:dyDescent="0.2">
      <c r="A39" s="308"/>
      <c r="B39" s="329"/>
      <c r="C39" s="354" t="s">
        <v>495</v>
      </c>
      <c r="D39" s="326"/>
      <c r="E39" s="326"/>
      <c r="F39" s="326"/>
      <c r="G39" s="326"/>
      <c r="H39" s="326"/>
      <c r="I39" s="326"/>
      <c r="J39" s="330"/>
      <c r="K39" s="330"/>
      <c r="L39" s="330"/>
      <c r="M39" s="85"/>
    </row>
    <row r="40" spans="1:17" s="324" customFormat="1" x14ac:dyDescent="0.2">
      <c r="A40" s="308"/>
      <c r="B40" s="329"/>
      <c r="C40" s="330"/>
      <c r="D40" s="330"/>
      <c r="E40" s="330"/>
      <c r="F40" s="330"/>
      <c r="G40" s="330"/>
      <c r="H40" s="330"/>
      <c r="I40" s="330"/>
      <c r="J40" s="330"/>
      <c r="K40" s="331"/>
      <c r="L40" s="331"/>
      <c r="M40" s="85"/>
    </row>
    <row r="41" spans="1:17" s="324" customFormat="1" x14ac:dyDescent="0.2">
      <c r="A41" s="308"/>
      <c r="B41" s="329"/>
      <c r="C41" s="330"/>
      <c r="D41" s="330"/>
      <c r="E41" s="330"/>
      <c r="F41" s="330"/>
      <c r="G41" s="330"/>
      <c r="H41" s="330"/>
      <c r="I41" s="330"/>
      <c r="J41" s="330"/>
      <c r="K41" s="330"/>
      <c r="L41" s="330"/>
      <c r="M41" s="85"/>
    </row>
    <row r="42" spans="1:17" s="129" customFormat="1" ht="18.75" customHeight="1" x14ac:dyDescent="0.25">
      <c r="A42" s="308"/>
      <c r="B42" s="125" t="s">
        <v>140</v>
      </c>
      <c r="C42" s="123" t="s">
        <v>105</v>
      </c>
      <c r="D42" s="126"/>
      <c r="E42" s="126"/>
      <c r="F42" s="126"/>
      <c r="G42" s="127"/>
      <c r="H42" s="127"/>
      <c r="I42" s="127"/>
      <c r="J42" s="127"/>
      <c r="K42" s="127"/>
      <c r="L42" s="127"/>
      <c r="M42" s="128"/>
    </row>
    <row r="43" spans="1:17" s="324" customFormat="1" x14ac:dyDescent="0.2">
      <c r="A43" s="308"/>
      <c r="B43" s="329"/>
      <c r="C43" s="330"/>
      <c r="D43" s="330"/>
      <c r="E43" s="330"/>
      <c r="F43" s="330"/>
      <c r="G43" s="330"/>
      <c r="H43" s="330"/>
      <c r="I43" s="330"/>
      <c r="J43" s="330"/>
      <c r="K43" s="330"/>
      <c r="L43" s="330"/>
      <c r="M43" s="85"/>
    </row>
    <row r="44" spans="1:17" s="324" customFormat="1" x14ac:dyDescent="0.2">
      <c r="A44" s="308"/>
      <c r="B44" s="329"/>
      <c r="C44" s="330"/>
      <c r="D44" s="330"/>
      <c r="E44" s="330"/>
      <c r="F44" s="330"/>
      <c r="G44" s="330"/>
      <c r="H44" s="330"/>
      <c r="I44" s="330"/>
      <c r="J44" s="330"/>
      <c r="K44" s="330"/>
      <c r="L44" s="330"/>
      <c r="M44" s="85"/>
    </row>
    <row r="45" spans="1:17" s="324" customFormat="1" x14ac:dyDescent="0.2">
      <c r="A45" s="308"/>
      <c r="B45" s="329"/>
      <c r="C45" s="332" t="s">
        <v>496</v>
      </c>
      <c r="D45" s="348"/>
      <c r="E45" s="348"/>
      <c r="F45" s="348"/>
      <c r="G45" s="348"/>
      <c r="H45" s="348"/>
      <c r="I45" s="348"/>
      <c r="J45" s="348"/>
      <c r="K45" s="348"/>
      <c r="L45" s="348"/>
      <c r="M45" s="85"/>
    </row>
    <row r="46" spans="1:17" s="324" customFormat="1" x14ac:dyDescent="0.2">
      <c r="A46" s="308"/>
      <c r="B46" s="329"/>
      <c r="C46" s="355"/>
      <c r="D46" s="356"/>
      <c r="E46" s="357"/>
      <c r="F46" s="357" t="s">
        <v>131</v>
      </c>
      <c r="G46" s="357"/>
      <c r="H46" s="357" t="s">
        <v>132</v>
      </c>
      <c r="I46" s="357"/>
      <c r="J46" s="357" t="s">
        <v>137</v>
      </c>
      <c r="K46" s="357"/>
      <c r="L46" s="348"/>
      <c r="M46" s="85"/>
    </row>
    <row r="47" spans="1:17" s="324" customFormat="1" x14ac:dyDescent="0.2">
      <c r="A47" s="308"/>
      <c r="B47" s="329"/>
      <c r="C47" s="336" t="s">
        <v>497</v>
      </c>
      <c r="D47" s="358"/>
      <c r="E47" s="359"/>
      <c r="F47" s="360">
        <v>8.5000000000000006E-2</v>
      </c>
      <c r="G47" s="360"/>
      <c r="H47" s="360">
        <v>7.4099999999999999E-2</v>
      </c>
      <c r="I47" s="360"/>
      <c r="J47" s="360">
        <v>7.9699999999999993E-2</v>
      </c>
      <c r="K47" s="357"/>
      <c r="L47" s="348"/>
      <c r="M47" s="85"/>
      <c r="P47" s="129"/>
      <c r="Q47" s="129"/>
    </row>
    <row r="48" spans="1:17" s="324" customFormat="1" x14ac:dyDescent="0.2">
      <c r="A48" s="308"/>
      <c r="B48" s="329"/>
      <c r="C48" s="339"/>
      <c r="D48" s="361"/>
      <c r="E48" s="362"/>
      <c r="F48" s="363"/>
      <c r="G48" s="363"/>
      <c r="H48" s="363"/>
      <c r="I48" s="363"/>
      <c r="J48" s="363"/>
      <c r="K48" s="357"/>
      <c r="L48" s="348"/>
      <c r="M48" s="85"/>
      <c r="P48" s="129"/>
      <c r="Q48" s="129"/>
    </row>
    <row r="49" spans="1:17" s="324" customFormat="1" x14ac:dyDescent="0.2">
      <c r="A49" s="308"/>
      <c r="B49" s="329"/>
      <c r="C49" s="330"/>
      <c r="D49" s="330"/>
      <c r="E49" s="330"/>
      <c r="F49" s="330"/>
      <c r="G49" s="330"/>
      <c r="H49" s="330"/>
      <c r="I49" s="330"/>
      <c r="J49" s="330"/>
      <c r="K49" s="357"/>
      <c r="L49" s="330"/>
      <c r="M49" s="85"/>
      <c r="P49" s="129"/>
      <c r="Q49" s="129"/>
    </row>
    <row r="50" spans="1:17" s="324" customFormat="1" x14ac:dyDescent="0.2">
      <c r="A50" s="308"/>
      <c r="B50" s="329"/>
      <c r="C50" s="330"/>
      <c r="D50" s="330"/>
      <c r="E50" s="330"/>
      <c r="F50" s="330"/>
      <c r="G50" s="330"/>
      <c r="H50" s="330"/>
      <c r="I50" s="330"/>
      <c r="J50" s="330"/>
      <c r="K50" s="330"/>
      <c r="L50" s="330"/>
      <c r="M50" s="85"/>
      <c r="P50" s="129"/>
      <c r="Q50" s="129"/>
    </row>
    <row r="51" spans="1:17" s="129" customFormat="1" ht="18.75" customHeight="1" x14ac:dyDescent="0.25">
      <c r="A51" s="308"/>
      <c r="B51" s="125" t="s">
        <v>498</v>
      </c>
      <c r="C51" s="123" t="s">
        <v>51</v>
      </c>
      <c r="D51" s="126"/>
      <c r="E51" s="126"/>
      <c r="F51" s="126"/>
      <c r="G51" s="127"/>
      <c r="H51" s="127"/>
      <c r="I51" s="127"/>
      <c r="J51" s="127"/>
      <c r="K51" s="127"/>
      <c r="L51" s="127"/>
      <c r="M51" s="128"/>
    </row>
    <row r="52" spans="1:17" s="324" customFormat="1" x14ac:dyDescent="0.2">
      <c r="A52" s="308"/>
      <c r="B52" s="329"/>
      <c r="C52" s="330"/>
      <c r="D52" s="330"/>
      <c r="E52" s="330"/>
      <c r="F52" s="330"/>
      <c r="G52" s="330"/>
      <c r="H52" s="330"/>
      <c r="I52" s="330"/>
      <c r="J52" s="330"/>
      <c r="K52" s="330"/>
      <c r="L52" s="330"/>
      <c r="M52" s="85"/>
    </row>
    <row r="53" spans="1:17" s="324" customFormat="1" x14ac:dyDescent="0.2">
      <c r="A53" s="308"/>
      <c r="B53" s="329"/>
      <c r="C53" s="330"/>
      <c r="D53" s="330"/>
      <c r="E53" s="330"/>
      <c r="F53" s="330"/>
      <c r="G53" s="330"/>
      <c r="H53" s="330"/>
      <c r="I53" s="330"/>
      <c r="J53" s="330"/>
      <c r="K53" s="330"/>
      <c r="L53" s="330"/>
      <c r="M53" s="85"/>
    </row>
    <row r="54" spans="1:17" s="324" customFormat="1" x14ac:dyDescent="0.2">
      <c r="A54" s="308"/>
      <c r="B54" s="329"/>
      <c r="C54" s="332" t="s">
        <v>499</v>
      </c>
      <c r="D54" s="332"/>
      <c r="E54" s="332"/>
      <c r="F54" s="332"/>
      <c r="G54" s="332"/>
      <c r="H54" s="332"/>
      <c r="I54" s="332"/>
      <c r="J54" s="332"/>
      <c r="K54" s="332"/>
      <c r="L54" s="348"/>
      <c r="M54" s="85"/>
    </row>
    <row r="55" spans="1:17" s="324" customFormat="1" x14ac:dyDescent="0.2">
      <c r="A55" s="308"/>
      <c r="B55" s="329"/>
      <c r="C55" s="364" t="s">
        <v>500</v>
      </c>
      <c r="D55" s="355" t="s">
        <v>501</v>
      </c>
      <c r="E55" s="355"/>
      <c r="F55" s="365" t="s">
        <v>134</v>
      </c>
      <c r="G55" s="365"/>
      <c r="H55" s="365" t="s">
        <v>135</v>
      </c>
      <c r="I55" s="365"/>
      <c r="J55" s="365" t="s">
        <v>136</v>
      </c>
      <c r="K55" s="365"/>
      <c r="L55" s="365" t="s">
        <v>137</v>
      </c>
      <c r="M55" s="85"/>
    </row>
    <row r="56" spans="1:17" s="324" customFormat="1" x14ac:dyDescent="0.2">
      <c r="A56" s="308"/>
      <c r="B56" s="329"/>
      <c r="C56" s="366" t="s">
        <v>129</v>
      </c>
      <c r="D56" s="367"/>
      <c r="E56" s="367"/>
      <c r="F56" s="368"/>
      <c r="G56" s="368"/>
      <c r="H56" s="368"/>
      <c r="I56" s="368"/>
      <c r="J56" s="368"/>
      <c r="K56" s="368"/>
      <c r="L56" s="368"/>
      <c r="M56" s="85"/>
    </row>
    <row r="57" spans="1:17" s="324" customFormat="1" x14ac:dyDescent="0.2">
      <c r="A57" s="308"/>
      <c r="B57" s="329"/>
      <c r="C57" s="308"/>
      <c r="D57" s="369" t="s">
        <v>131</v>
      </c>
      <c r="E57" s="369"/>
      <c r="F57" s="370">
        <v>6</v>
      </c>
      <c r="G57" s="361"/>
      <c r="H57" s="370">
        <v>11</v>
      </c>
      <c r="I57" s="361"/>
      <c r="J57" s="370">
        <v>3</v>
      </c>
      <c r="K57" s="361"/>
      <c r="L57" s="370">
        <f>SUM(F57:J57)</f>
        <v>20</v>
      </c>
      <c r="M57" s="85"/>
    </row>
    <row r="58" spans="1:17" s="324" customFormat="1" x14ac:dyDescent="0.2">
      <c r="A58" s="308"/>
      <c r="B58" s="329"/>
      <c r="C58" s="371"/>
      <c r="D58" s="369" t="s">
        <v>132</v>
      </c>
      <c r="E58" s="369"/>
      <c r="F58" s="370">
        <v>4</v>
      </c>
      <c r="G58" s="361"/>
      <c r="H58" s="370">
        <v>3</v>
      </c>
      <c r="I58" s="361"/>
      <c r="J58" s="370">
        <v>1</v>
      </c>
      <c r="K58" s="361"/>
      <c r="L58" s="370">
        <f>SUM(F58:J58)</f>
        <v>8</v>
      </c>
      <c r="M58" s="85"/>
    </row>
    <row r="59" spans="1:17" s="324" customFormat="1" x14ac:dyDescent="0.2">
      <c r="A59" s="308"/>
      <c r="B59" s="329"/>
      <c r="C59" s="366" t="s">
        <v>486</v>
      </c>
      <c r="D59" s="372"/>
      <c r="E59" s="372"/>
      <c r="F59" s="373"/>
      <c r="G59" s="358"/>
      <c r="H59" s="373"/>
      <c r="I59" s="358"/>
      <c r="J59" s="373"/>
      <c r="K59" s="358"/>
      <c r="L59" s="373"/>
      <c r="M59" s="85"/>
    </row>
    <row r="60" spans="1:17" s="324" customFormat="1" x14ac:dyDescent="0.2">
      <c r="A60" s="308"/>
      <c r="B60" s="329"/>
      <c r="C60" s="308"/>
      <c r="D60" s="369" t="s">
        <v>131</v>
      </c>
      <c r="E60" s="369"/>
      <c r="F60" s="370">
        <v>8</v>
      </c>
      <c r="G60" s="361"/>
      <c r="H60" s="370">
        <v>18</v>
      </c>
      <c r="I60" s="361"/>
      <c r="J60" s="370">
        <v>2</v>
      </c>
      <c r="K60" s="361"/>
      <c r="L60" s="370">
        <f>SUM(F60:J60)</f>
        <v>28</v>
      </c>
      <c r="M60" s="85"/>
    </row>
    <row r="61" spans="1:17" s="324" customFormat="1" x14ac:dyDescent="0.2">
      <c r="A61" s="308"/>
      <c r="B61" s="329"/>
      <c r="C61" s="371"/>
      <c r="D61" s="369" t="s">
        <v>132</v>
      </c>
      <c r="E61" s="369"/>
      <c r="F61" s="370">
        <v>6</v>
      </c>
      <c r="G61" s="361"/>
      <c r="H61" s="370">
        <v>16</v>
      </c>
      <c r="I61" s="361"/>
      <c r="J61" s="370">
        <v>7</v>
      </c>
      <c r="K61" s="361"/>
      <c r="L61" s="370">
        <f>SUM(F61:J61)</f>
        <v>29</v>
      </c>
      <c r="M61" s="85"/>
    </row>
    <row r="62" spans="1:17" s="324" customFormat="1" x14ac:dyDescent="0.2">
      <c r="A62" s="308"/>
      <c r="B62" s="329"/>
      <c r="C62" s="366" t="s">
        <v>487</v>
      </c>
      <c r="D62" s="372"/>
      <c r="E62" s="372"/>
      <c r="F62" s="373"/>
      <c r="G62" s="358"/>
      <c r="H62" s="373"/>
      <c r="I62" s="358"/>
      <c r="J62" s="373"/>
      <c r="K62" s="358"/>
      <c r="L62" s="373"/>
      <c r="M62" s="85"/>
    </row>
    <row r="63" spans="1:17" s="324" customFormat="1" ht="11.25" customHeight="1" x14ac:dyDescent="0.2">
      <c r="A63" s="308"/>
      <c r="B63" s="329"/>
      <c r="C63" s="308"/>
      <c r="D63" s="369" t="s">
        <v>131</v>
      </c>
      <c r="E63" s="369"/>
      <c r="F63" s="370">
        <v>0</v>
      </c>
      <c r="G63" s="361"/>
      <c r="H63" s="370">
        <v>1</v>
      </c>
      <c r="I63" s="361"/>
      <c r="J63" s="370">
        <v>0</v>
      </c>
      <c r="K63" s="361"/>
      <c r="L63" s="370">
        <f>SUM(F63:J63)</f>
        <v>1</v>
      </c>
      <c r="M63" s="85"/>
    </row>
    <row r="64" spans="1:17" s="324" customFormat="1" x14ac:dyDescent="0.2">
      <c r="A64" s="308"/>
      <c r="B64" s="329"/>
      <c r="C64" s="371"/>
      <c r="D64" s="369" t="s">
        <v>132</v>
      </c>
      <c r="E64" s="369"/>
      <c r="F64" s="370">
        <v>1</v>
      </c>
      <c r="G64" s="361"/>
      <c r="H64" s="370">
        <v>0</v>
      </c>
      <c r="I64" s="361"/>
      <c r="J64" s="370">
        <v>0</v>
      </c>
      <c r="K64" s="361"/>
      <c r="L64" s="370">
        <f>SUM(F64:J64)</f>
        <v>1</v>
      </c>
      <c r="M64" s="85"/>
    </row>
    <row r="65" spans="1:13" s="324" customFormat="1" ht="12" thickBot="1" x14ac:dyDescent="0.25">
      <c r="A65" s="308"/>
      <c r="B65" s="329"/>
      <c r="C65" s="374" t="s">
        <v>137</v>
      </c>
      <c r="D65" s="375"/>
      <c r="E65" s="376"/>
      <c r="F65" s="375">
        <f>SUM(F57:F64)</f>
        <v>25</v>
      </c>
      <c r="G65" s="376"/>
      <c r="H65" s="375">
        <f>SUM(H57:H64)</f>
        <v>49</v>
      </c>
      <c r="I65" s="376"/>
      <c r="J65" s="375">
        <f>SUM(J57:J64)</f>
        <v>13</v>
      </c>
      <c r="K65" s="376"/>
      <c r="L65" s="375">
        <f>SUM(F65:J65)</f>
        <v>87</v>
      </c>
      <c r="M65" s="85"/>
    </row>
    <row r="66" spans="1:13" s="324" customFormat="1" ht="12" thickTop="1" x14ac:dyDescent="0.2">
      <c r="A66" s="308"/>
      <c r="B66" s="329"/>
      <c r="C66" s="346" t="s">
        <v>502</v>
      </c>
      <c r="D66" s="346"/>
      <c r="E66" s="346"/>
      <c r="F66" s="346"/>
      <c r="G66" s="346"/>
      <c r="H66" s="346"/>
      <c r="I66" s="346"/>
      <c r="J66" s="346"/>
      <c r="K66" s="346"/>
      <c r="L66" s="346"/>
      <c r="M66" s="85"/>
    </row>
    <row r="67" spans="1:13" s="324" customFormat="1" x14ac:dyDescent="0.2">
      <c r="A67" s="308"/>
      <c r="B67" s="329"/>
      <c r="C67" s="348"/>
      <c r="D67" s="348"/>
      <c r="E67" s="348"/>
      <c r="F67" s="348"/>
      <c r="G67" s="348"/>
      <c r="H67" s="348"/>
      <c r="I67" s="348"/>
      <c r="J67" s="348"/>
      <c r="K67" s="348"/>
      <c r="L67" s="348"/>
      <c r="M67" s="85"/>
    </row>
    <row r="68" spans="1:13" s="324" customFormat="1" x14ac:dyDescent="0.2">
      <c r="A68" s="308"/>
      <c r="B68" s="329"/>
      <c r="C68" s="332" t="s">
        <v>503</v>
      </c>
      <c r="D68" s="348"/>
      <c r="E68" s="348"/>
      <c r="F68" s="348"/>
      <c r="G68" s="348"/>
      <c r="H68" s="348"/>
      <c r="I68" s="348"/>
      <c r="J68" s="348"/>
      <c r="K68" s="348"/>
      <c r="L68" s="348"/>
      <c r="M68" s="85"/>
    </row>
    <row r="69" spans="1:13" s="324" customFormat="1" x14ac:dyDescent="0.2">
      <c r="A69" s="308"/>
      <c r="B69" s="329"/>
      <c r="C69" s="364" t="s">
        <v>500</v>
      </c>
      <c r="D69" s="355" t="s">
        <v>501</v>
      </c>
      <c r="E69" s="355"/>
      <c r="F69" s="365" t="s">
        <v>134</v>
      </c>
      <c r="G69" s="365"/>
      <c r="H69" s="365" t="s">
        <v>135</v>
      </c>
      <c r="I69" s="365"/>
      <c r="J69" s="365" t="s">
        <v>136</v>
      </c>
      <c r="K69" s="365"/>
      <c r="L69" s="365" t="s">
        <v>137</v>
      </c>
      <c r="M69" s="85"/>
    </row>
    <row r="70" spans="1:13" s="324" customFormat="1" x14ac:dyDescent="0.2">
      <c r="A70" s="308"/>
      <c r="B70" s="329"/>
      <c r="C70" s="366" t="s">
        <v>129</v>
      </c>
      <c r="D70" s="367"/>
      <c r="E70" s="367"/>
      <c r="F70" s="368"/>
      <c r="G70" s="368"/>
      <c r="H70" s="368"/>
      <c r="I70" s="368"/>
      <c r="J70" s="368"/>
      <c r="K70" s="368"/>
      <c r="L70" s="368"/>
      <c r="M70" s="85"/>
    </row>
    <row r="71" spans="1:13" s="324" customFormat="1" x14ac:dyDescent="0.2">
      <c r="A71" s="308"/>
      <c r="B71" s="329"/>
      <c r="C71" s="308"/>
      <c r="D71" s="369" t="s">
        <v>131</v>
      </c>
      <c r="E71" s="369"/>
      <c r="F71" s="370">
        <v>8</v>
      </c>
      <c r="G71" s="361"/>
      <c r="H71" s="370">
        <v>10</v>
      </c>
      <c r="I71" s="361"/>
      <c r="J71" s="370">
        <v>3</v>
      </c>
      <c r="K71" s="361"/>
      <c r="L71" s="370">
        <f>SUM(F71:J71)</f>
        <v>21</v>
      </c>
      <c r="M71" s="85"/>
    </row>
    <row r="72" spans="1:13" s="324" customFormat="1" x14ac:dyDescent="0.2">
      <c r="A72" s="308"/>
      <c r="B72" s="329"/>
      <c r="C72" s="371"/>
      <c r="D72" s="369" t="s">
        <v>132</v>
      </c>
      <c r="E72" s="369"/>
      <c r="F72" s="370">
        <v>4</v>
      </c>
      <c r="G72" s="361"/>
      <c r="H72" s="370">
        <v>10</v>
      </c>
      <c r="I72" s="361"/>
      <c r="J72" s="370">
        <v>3</v>
      </c>
      <c r="K72" s="361"/>
      <c r="L72" s="370">
        <f>SUM(F72:J72)</f>
        <v>17</v>
      </c>
      <c r="M72" s="85"/>
    </row>
    <row r="73" spans="1:13" s="324" customFormat="1" x14ac:dyDescent="0.2">
      <c r="A73" s="308"/>
      <c r="B73" s="329"/>
      <c r="C73" s="366" t="s">
        <v>486</v>
      </c>
      <c r="D73" s="372"/>
      <c r="E73" s="372"/>
      <c r="F73" s="373"/>
      <c r="G73" s="358"/>
      <c r="H73" s="373"/>
      <c r="I73" s="358"/>
      <c r="J73" s="373"/>
      <c r="K73" s="358"/>
      <c r="L73" s="373"/>
      <c r="M73" s="85"/>
    </row>
    <row r="74" spans="1:13" s="324" customFormat="1" x14ac:dyDescent="0.2">
      <c r="A74" s="308"/>
      <c r="B74" s="329"/>
      <c r="C74" s="308"/>
      <c r="D74" s="369" t="s">
        <v>131</v>
      </c>
      <c r="E74" s="369"/>
      <c r="F74" s="370">
        <v>3</v>
      </c>
      <c r="G74" s="361"/>
      <c r="H74" s="370">
        <v>26</v>
      </c>
      <c r="I74" s="361"/>
      <c r="J74" s="370">
        <v>0</v>
      </c>
      <c r="K74" s="361"/>
      <c r="L74" s="370">
        <f>SUM(F74:J74)</f>
        <v>29</v>
      </c>
      <c r="M74" s="85"/>
    </row>
    <row r="75" spans="1:13" s="324" customFormat="1" ht="11.25" customHeight="1" x14ac:dyDescent="0.2">
      <c r="A75" s="308"/>
      <c r="B75" s="329"/>
      <c r="C75" s="371"/>
      <c r="D75" s="369" t="s">
        <v>132</v>
      </c>
      <c r="E75" s="369"/>
      <c r="F75" s="370">
        <v>3</v>
      </c>
      <c r="G75" s="361"/>
      <c r="H75" s="370">
        <v>24</v>
      </c>
      <c r="I75" s="361"/>
      <c r="J75" s="370">
        <v>5</v>
      </c>
      <c r="K75" s="361"/>
      <c r="L75" s="370">
        <f>SUM(F75:J75)</f>
        <v>32</v>
      </c>
      <c r="M75" s="85"/>
    </row>
    <row r="76" spans="1:13" s="324" customFormat="1" x14ac:dyDescent="0.2">
      <c r="A76" s="308"/>
      <c r="B76" s="329"/>
      <c r="C76" s="366" t="s">
        <v>487</v>
      </c>
      <c r="D76" s="372"/>
      <c r="E76" s="372"/>
      <c r="F76" s="373"/>
      <c r="G76" s="358"/>
      <c r="H76" s="373"/>
      <c r="I76" s="358"/>
      <c r="J76" s="373"/>
      <c r="K76" s="358"/>
      <c r="L76" s="373"/>
      <c r="M76" s="85"/>
    </row>
    <row r="77" spans="1:13" s="324" customFormat="1" x14ac:dyDescent="0.2">
      <c r="A77" s="308"/>
      <c r="B77" s="329"/>
      <c r="C77" s="308"/>
      <c r="D77" s="369" t="s">
        <v>131</v>
      </c>
      <c r="E77" s="369"/>
      <c r="F77" s="370">
        <v>0</v>
      </c>
      <c r="G77" s="361"/>
      <c r="H77" s="370">
        <v>0</v>
      </c>
      <c r="I77" s="361"/>
      <c r="J77" s="370">
        <v>1</v>
      </c>
      <c r="K77" s="361"/>
      <c r="L77" s="370">
        <f>SUM(F77:J77)</f>
        <v>1</v>
      </c>
      <c r="M77" s="85"/>
    </row>
    <row r="78" spans="1:13" s="324" customFormat="1" x14ac:dyDescent="0.2">
      <c r="A78" s="308"/>
      <c r="B78" s="329"/>
      <c r="C78" s="371"/>
      <c r="D78" s="369" t="s">
        <v>132</v>
      </c>
      <c r="E78" s="369"/>
      <c r="F78" s="370">
        <v>2</v>
      </c>
      <c r="G78" s="361"/>
      <c r="H78" s="370">
        <v>0</v>
      </c>
      <c r="I78" s="361"/>
      <c r="J78" s="370">
        <v>0</v>
      </c>
      <c r="K78" s="361"/>
      <c r="L78" s="370">
        <f>SUM(F78:J78)</f>
        <v>2</v>
      </c>
      <c r="M78" s="85"/>
    </row>
    <row r="79" spans="1:13" s="324" customFormat="1" ht="12" thickBot="1" x14ac:dyDescent="0.25">
      <c r="A79" s="308"/>
      <c r="B79" s="329"/>
      <c r="C79" s="374" t="s">
        <v>137</v>
      </c>
      <c r="D79" s="375"/>
      <c r="E79" s="376"/>
      <c r="F79" s="375">
        <f>SUM(F71:F78)</f>
        <v>20</v>
      </c>
      <c r="G79" s="376"/>
      <c r="H79" s="375">
        <f>SUM(H71:H78)</f>
        <v>70</v>
      </c>
      <c r="I79" s="376"/>
      <c r="J79" s="375">
        <f>SUM(J71:J78)</f>
        <v>12</v>
      </c>
      <c r="K79" s="376"/>
      <c r="L79" s="375">
        <f>SUM(F79:J79)</f>
        <v>102</v>
      </c>
      <c r="M79" s="85"/>
    </row>
    <row r="80" spans="1:13" s="324" customFormat="1" ht="12" thickTop="1" x14ac:dyDescent="0.2">
      <c r="A80" s="308"/>
      <c r="B80" s="329"/>
      <c r="C80" s="346" t="s">
        <v>502</v>
      </c>
      <c r="D80" s="348"/>
      <c r="E80" s="348"/>
      <c r="F80" s="348"/>
      <c r="G80" s="348"/>
      <c r="H80" s="348"/>
      <c r="I80" s="348"/>
      <c r="J80" s="348"/>
      <c r="K80" s="348"/>
      <c r="L80" s="348"/>
      <c r="M80" s="85"/>
    </row>
    <row r="81" spans="1:22" s="324" customFormat="1" x14ac:dyDescent="0.2">
      <c r="A81" s="308"/>
      <c r="B81" s="329"/>
      <c r="C81" s="330"/>
      <c r="D81" s="330"/>
      <c r="E81" s="330"/>
      <c r="F81" s="330"/>
      <c r="G81" s="330"/>
      <c r="H81" s="330"/>
      <c r="I81" s="330"/>
      <c r="J81" s="330"/>
      <c r="K81" s="330"/>
      <c r="L81" s="330"/>
      <c r="M81" s="85"/>
    </row>
    <row r="82" spans="1:22" s="324" customFormat="1" x14ac:dyDescent="0.2">
      <c r="A82" s="308"/>
      <c r="B82" s="329"/>
      <c r="C82" s="330"/>
      <c r="D82" s="330"/>
      <c r="E82" s="330"/>
      <c r="F82" s="330"/>
      <c r="G82" s="330"/>
      <c r="H82" s="330"/>
      <c r="I82" s="330"/>
      <c r="J82" s="330"/>
      <c r="K82" s="330"/>
      <c r="L82" s="330"/>
      <c r="M82" s="85"/>
    </row>
    <row r="83" spans="1:22" s="129" customFormat="1" ht="18.75" customHeight="1" x14ac:dyDescent="0.25">
      <c r="A83" s="308"/>
      <c r="B83" s="125" t="s">
        <v>161</v>
      </c>
      <c r="C83" s="123" t="s">
        <v>46</v>
      </c>
      <c r="D83" s="126"/>
      <c r="E83" s="126"/>
      <c r="F83" s="126"/>
      <c r="G83" s="127"/>
      <c r="H83" s="127"/>
      <c r="I83" s="127"/>
      <c r="J83" s="127"/>
      <c r="K83" s="127"/>
      <c r="L83" s="127"/>
      <c r="M83" s="128"/>
      <c r="O83" s="324"/>
      <c r="P83" s="324"/>
      <c r="Q83" s="324"/>
      <c r="R83" s="324"/>
      <c r="S83" s="324"/>
      <c r="T83" s="324"/>
      <c r="U83" s="324"/>
      <c r="V83" s="324"/>
    </row>
    <row r="84" spans="1:22" s="324" customFormat="1" x14ac:dyDescent="0.2">
      <c r="A84" s="308"/>
      <c r="B84" s="329"/>
      <c r="C84" s="330"/>
      <c r="D84" s="330"/>
      <c r="E84" s="330"/>
      <c r="F84" s="330"/>
      <c r="G84" s="330"/>
      <c r="H84" s="330"/>
      <c r="I84" s="330"/>
      <c r="J84" s="330"/>
      <c r="K84" s="330"/>
      <c r="L84" s="330"/>
      <c r="M84" s="85"/>
    </row>
    <row r="85" spans="1:22" s="324" customFormat="1" x14ac:dyDescent="0.2">
      <c r="A85" s="308"/>
      <c r="B85" s="329"/>
      <c r="C85" s="330"/>
      <c r="D85" s="330"/>
      <c r="E85" s="330"/>
      <c r="F85" s="330"/>
      <c r="G85" s="330"/>
      <c r="H85" s="330"/>
      <c r="I85" s="330"/>
      <c r="J85" s="330"/>
      <c r="K85" s="330"/>
      <c r="L85" s="330"/>
      <c r="M85" s="85"/>
    </row>
    <row r="86" spans="1:22" s="324" customFormat="1" x14ac:dyDescent="0.2">
      <c r="A86" s="308"/>
      <c r="B86" s="329"/>
      <c r="C86" s="732" t="s">
        <v>504</v>
      </c>
      <c r="D86" s="732"/>
      <c r="E86" s="732"/>
      <c r="F86" s="732"/>
      <c r="G86" s="732"/>
      <c r="H86" s="732"/>
      <c r="I86" s="732"/>
      <c r="J86" s="732"/>
      <c r="K86" s="732"/>
      <c r="L86" s="732"/>
      <c r="M86" s="85"/>
    </row>
    <row r="87" spans="1:22" s="324" customFormat="1" x14ac:dyDescent="0.2">
      <c r="A87" s="308"/>
      <c r="B87" s="329"/>
      <c r="C87" s="733"/>
      <c r="D87" s="733"/>
      <c r="E87" s="733"/>
      <c r="F87" s="733"/>
      <c r="G87" s="733"/>
      <c r="H87" s="733"/>
      <c r="I87" s="733"/>
      <c r="J87" s="733"/>
      <c r="K87" s="733"/>
      <c r="L87" s="733"/>
      <c r="M87" s="85"/>
    </row>
    <row r="88" spans="1:22" s="324" customFormat="1" x14ac:dyDescent="0.2">
      <c r="A88" s="308"/>
      <c r="B88" s="329"/>
      <c r="C88" s="364" t="s">
        <v>500</v>
      </c>
      <c r="D88" s="355"/>
      <c r="E88" s="355" t="s">
        <v>505</v>
      </c>
      <c r="F88" s="365"/>
      <c r="G88" s="365"/>
      <c r="H88" s="365"/>
      <c r="I88" s="365"/>
      <c r="J88" s="365"/>
      <c r="K88" s="365"/>
      <c r="L88" s="365"/>
      <c r="M88" s="85"/>
    </row>
    <row r="89" spans="1:22" s="324" customFormat="1" x14ac:dyDescent="0.2">
      <c r="A89" s="308"/>
      <c r="B89" s="329"/>
      <c r="C89" s="377" t="s">
        <v>129</v>
      </c>
      <c r="D89" s="358"/>
      <c r="E89" s="372" t="s">
        <v>506</v>
      </c>
      <c r="F89" s="358"/>
      <c r="G89" s="378"/>
      <c r="H89" s="379"/>
      <c r="I89" s="379"/>
      <c r="J89" s="379"/>
      <c r="K89" s="379"/>
      <c r="L89" s="379"/>
      <c r="M89" s="85"/>
    </row>
    <row r="90" spans="1:22" s="324" customFormat="1" x14ac:dyDescent="0.2">
      <c r="A90" s="308"/>
      <c r="B90" s="329"/>
      <c r="C90" s="380" t="s">
        <v>486</v>
      </c>
      <c r="D90" s="361"/>
      <c r="E90" s="369" t="s">
        <v>507</v>
      </c>
      <c r="F90" s="361"/>
      <c r="G90" s="381"/>
      <c r="H90" s="348"/>
      <c r="I90" s="348"/>
      <c r="J90" s="348"/>
      <c r="K90" s="348"/>
      <c r="L90" s="348"/>
      <c r="M90" s="85"/>
    </row>
    <row r="91" spans="1:22" s="324" customFormat="1" x14ac:dyDescent="0.2">
      <c r="A91" s="308"/>
      <c r="B91" s="329"/>
      <c r="C91" s="380" t="s">
        <v>487</v>
      </c>
      <c r="D91" s="361"/>
      <c r="E91" s="369" t="s">
        <v>506</v>
      </c>
      <c r="F91" s="361"/>
      <c r="G91" s="381"/>
      <c r="H91" s="348"/>
      <c r="I91" s="348"/>
      <c r="J91" s="348"/>
      <c r="K91" s="348"/>
      <c r="L91" s="348"/>
      <c r="M91" s="85"/>
    </row>
    <row r="92" spans="1:22" s="324" customFormat="1" x14ac:dyDescent="0.2">
      <c r="A92" s="308"/>
      <c r="B92" s="329"/>
      <c r="C92" s="348"/>
      <c r="D92" s="348"/>
      <c r="E92" s="348"/>
      <c r="F92" s="348"/>
      <c r="G92" s="348"/>
      <c r="H92" s="348"/>
      <c r="I92" s="348"/>
      <c r="J92" s="348"/>
      <c r="K92" s="348"/>
      <c r="L92" s="348"/>
      <c r="M92" s="85"/>
    </row>
    <row r="93" spans="1:22" s="324" customFormat="1" x14ac:dyDescent="0.2">
      <c r="A93" s="308"/>
      <c r="B93" s="329"/>
      <c r="C93" s="732" t="s">
        <v>508</v>
      </c>
      <c r="D93" s="732"/>
      <c r="E93" s="732"/>
      <c r="F93" s="732"/>
      <c r="G93" s="732"/>
      <c r="H93" s="732"/>
      <c r="I93" s="732"/>
      <c r="J93" s="732"/>
      <c r="K93" s="732"/>
      <c r="L93" s="732"/>
      <c r="M93" s="85"/>
    </row>
    <row r="94" spans="1:22" s="324" customFormat="1" x14ac:dyDescent="0.2">
      <c r="A94" s="308"/>
      <c r="B94" s="329"/>
      <c r="C94" s="733"/>
      <c r="D94" s="733"/>
      <c r="E94" s="733"/>
      <c r="F94" s="733"/>
      <c r="G94" s="733"/>
      <c r="H94" s="733"/>
      <c r="I94" s="733"/>
      <c r="J94" s="733"/>
      <c r="K94" s="733"/>
      <c r="L94" s="733"/>
      <c r="M94" s="85"/>
    </row>
    <row r="95" spans="1:22" s="324" customFormat="1" x14ac:dyDescent="0.2">
      <c r="A95" s="308"/>
      <c r="B95" s="329"/>
      <c r="C95" s="734" t="s">
        <v>169</v>
      </c>
      <c r="D95" s="734"/>
      <c r="E95" s="348"/>
      <c r="F95" s="348"/>
      <c r="G95" s="348"/>
      <c r="H95" s="348"/>
      <c r="I95" s="348"/>
      <c r="J95" s="348"/>
      <c r="K95" s="348"/>
      <c r="L95" s="348"/>
      <c r="M95" s="85"/>
    </row>
    <row r="96" spans="1:22" s="324" customFormat="1" x14ac:dyDescent="0.2">
      <c r="A96" s="308"/>
      <c r="B96" s="329"/>
      <c r="C96" s="330"/>
      <c r="D96" s="330"/>
      <c r="E96" s="330"/>
      <c r="F96" s="330"/>
      <c r="G96" s="330"/>
      <c r="H96" s="330"/>
      <c r="I96" s="330"/>
      <c r="J96" s="330"/>
      <c r="K96" s="330"/>
      <c r="L96" s="330"/>
      <c r="M96" s="85"/>
    </row>
    <row r="97" spans="1:13" s="324" customFormat="1" ht="11.25" customHeight="1" x14ac:dyDescent="0.2">
      <c r="A97" s="308"/>
      <c r="B97" s="329"/>
      <c r="C97" s="330"/>
      <c r="D97" s="330"/>
      <c r="E97" s="330"/>
      <c r="F97" s="330"/>
      <c r="G97" s="330"/>
      <c r="H97" s="330"/>
      <c r="I97" s="330"/>
      <c r="J97" s="330"/>
      <c r="K97" s="330"/>
      <c r="L97" s="330"/>
      <c r="M97" s="85"/>
    </row>
    <row r="98" spans="1:13" s="129" customFormat="1" ht="18.75" customHeight="1" x14ac:dyDescent="0.25">
      <c r="A98" s="308"/>
      <c r="B98" s="125" t="s">
        <v>130</v>
      </c>
      <c r="C98" s="123" t="s">
        <v>32</v>
      </c>
      <c r="D98" s="126"/>
      <c r="E98" s="126"/>
      <c r="F98" s="126"/>
      <c r="G98" s="127"/>
      <c r="H98" s="127"/>
      <c r="I98" s="127"/>
      <c r="J98" s="127"/>
      <c r="K98" s="127"/>
      <c r="L98" s="127"/>
      <c r="M98" s="128"/>
    </row>
    <row r="99" spans="1:13" s="324" customFormat="1" x14ac:dyDescent="0.2">
      <c r="A99" s="308"/>
      <c r="B99" s="329"/>
      <c r="C99" s="330"/>
      <c r="D99" s="330"/>
      <c r="E99" s="330"/>
      <c r="F99" s="330"/>
      <c r="G99" s="330"/>
      <c r="H99" s="330"/>
      <c r="I99" s="330"/>
      <c r="J99" s="330"/>
      <c r="K99" s="330"/>
      <c r="L99" s="330"/>
      <c r="M99" s="85"/>
    </row>
    <row r="100" spans="1:13" s="324" customFormat="1" x14ac:dyDescent="0.2">
      <c r="A100" s="308"/>
      <c r="B100" s="329"/>
      <c r="C100" s="330"/>
      <c r="D100" s="330"/>
      <c r="E100" s="330"/>
      <c r="F100" s="330"/>
      <c r="G100" s="330"/>
      <c r="H100" s="330"/>
      <c r="I100" s="330"/>
      <c r="J100" s="330"/>
      <c r="K100" s="330"/>
      <c r="L100" s="330"/>
      <c r="M100" s="85"/>
    </row>
    <row r="101" spans="1:13" s="324" customFormat="1" x14ac:dyDescent="0.2">
      <c r="A101" s="308"/>
      <c r="B101" s="329"/>
      <c r="C101" s="332" t="s">
        <v>509</v>
      </c>
      <c r="D101" s="348"/>
      <c r="E101" s="348"/>
      <c r="F101" s="348"/>
      <c r="G101" s="348"/>
      <c r="H101" s="348"/>
      <c r="I101" s="348"/>
      <c r="J101" s="348"/>
      <c r="K101" s="348"/>
      <c r="L101" s="348"/>
      <c r="M101" s="85"/>
    </row>
    <row r="102" spans="1:13" s="324" customFormat="1" x14ac:dyDescent="0.2">
      <c r="A102" s="308"/>
      <c r="B102" s="329"/>
      <c r="C102" s="355" t="s">
        <v>501</v>
      </c>
      <c r="D102" s="382"/>
      <c r="E102" s="382"/>
      <c r="F102" s="382" t="s">
        <v>129</v>
      </c>
      <c r="G102" s="382"/>
      <c r="H102" s="382" t="s">
        <v>486</v>
      </c>
      <c r="I102" s="382"/>
      <c r="J102" s="382" t="s">
        <v>487</v>
      </c>
      <c r="K102" s="382"/>
      <c r="L102" s="382" t="s">
        <v>137</v>
      </c>
      <c r="M102" s="85"/>
    </row>
    <row r="103" spans="1:13" s="324" customFormat="1" x14ac:dyDescent="0.2">
      <c r="A103" s="308"/>
      <c r="B103" s="329"/>
      <c r="C103" s="383" t="s">
        <v>131</v>
      </c>
      <c r="D103" s="384"/>
      <c r="E103" s="385"/>
      <c r="F103" s="385">
        <f>2928.49400000001/97</f>
        <v>30.190659793814536</v>
      </c>
      <c r="G103" s="385"/>
      <c r="H103" s="385">
        <f>1481.938/146</f>
        <v>10.150260273972604</v>
      </c>
      <c r="I103" s="385"/>
      <c r="J103" s="385">
        <f>85.4579999999999/8</f>
        <v>10.682249999999987</v>
      </c>
      <c r="K103" s="385"/>
      <c r="L103" s="385">
        <f>4495.89000000001/251</f>
        <v>17.91191235059765</v>
      </c>
      <c r="M103" s="85"/>
    </row>
    <row r="104" spans="1:13" s="324" customFormat="1" x14ac:dyDescent="0.2">
      <c r="A104" s="308"/>
      <c r="B104" s="329"/>
      <c r="C104" s="386" t="s">
        <v>132</v>
      </c>
      <c r="D104" s="308"/>
      <c r="F104" s="387">
        <f>1747.041/93</f>
        <v>18.785387096774194</v>
      </c>
      <c r="H104" s="387">
        <f>1402.89900000001/141</f>
        <v>9.9496382978724114</v>
      </c>
      <c r="J104" s="387">
        <f>145.132/6</f>
        <v>24.188666666666666</v>
      </c>
      <c r="K104" s="387"/>
      <c r="L104" s="387">
        <f>3295.07200000001/240</f>
        <v>13.729466666666708</v>
      </c>
      <c r="M104" s="85"/>
    </row>
    <row r="105" spans="1:13" s="324" customFormat="1" ht="12" thickBot="1" x14ac:dyDescent="0.25">
      <c r="A105" s="308"/>
      <c r="B105" s="329"/>
      <c r="C105" s="388" t="s">
        <v>510</v>
      </c>
      <c r="D105" s="389"/>
      <c r="E105" s="388"/>
      <c r="F105" s="389"/>
      <c r="G105" s="388"/>
      <c r="H105" s="390"/>
      <c r="I105" s="388"/>
      <c r="J105" s="391"/>
      <c r="K105" s="392"/>
      <c r="L105" s="392">
        <f>7790.96200000002/491</f>
        <v>15.867539714867659</v>
      </c>
      <c r="M105" s="85"/>
    </row>
    <row r="106" spans="1:13" s="324" customFormat="1" ht="12" thickTop="1" x14ac:dyDescent="0.2">
      <c r="A106" s="308"/>
      <c r="B106" s="329"/>
      <c r="C106" s="346"/>
      <c r="D106" s="348"/>
      <c r="E106" s="348"/>
      <c r="F106" s="348"/>
      <c r="G106" s="348"/>
      <c r="H106" s="348"/>
      <c r="I106" s="348"/>
      <c r="J106" s="348"/>
      <c r="K106" s="393"/>
      <c r="L106" s="393"/>
      <c r="M106" s="85"/>
    </row>
    <row r="107" spans="1:13" s="324" customFormat="1" x14ac:dyDescent="0.2">
      <c r="A107" s="308"/>
      <c r="B107" s="329"/>
      <c r="C107" s="330"/>
      <c r="D107" s="330"/>
      <c r="E107" s="330"/>
      <c r="F107" s="330"/>
      <c r="G107" s="330"/>
      <c r="H107" s="330"/>
      <c r="I107" s="330"/>
      <c r="J107" s="330"/>
      <c r="K107" s="331"/>
      <c r="L107" s="331"/>
      <c r="M107" s="85"/>
    </row>
    <row r="108" spans="1:13" s="324" customFormat="1" x14ac:dyDescent="0.2">
      <c r="A108" s="308"/>
      <c r="B108" s="329"/>
      <c r="C108" s="330"/>
      <c r="D108" s="330"/>
      <c r="E108" s="330"/>
      <c r="F108" s="330"/>
      <c r="G108" s="330"/>
      <c r="H108" s="330"/>
      <c r="I108" s="330"/>
      <c r="J108" s="330"/>
      <c r="K108" s="331"/>
      <c r="L108" s="331"/>
      <c r="M108" s="85"/>
    </row>
    <row r="109" spans="1:13" s="129" customFormat="1" ht="18.75" customHeight="1" x14ac:dyDescent="0.25">
      <c r="A109" s="308"/>
      <c r="B109" s="125" t="s">
        <v>511</v>
      </c>
      <c r="C109" s="123" t="s">
        <v>512</v>
      </c>
      <c r="D109" s="126"/>
      <c r="E109" s="126"/>
      <c r="F109" s="126"/>
      <c r="G109" s="127"/>
      <c r="H109" s="127"/>
      <c r="I109" s="127"/>
      <c r="J109" s="127"/>
      <c r="K109" s="127"/>
      <c r="L109" s="127"/>
      <c r="M109" s="128"/>
    </row>
    <row r="110" spans="1:13" s="324" customFormat="1" x14ac:dyDescent="0.2">
      <c r="A110" s="308"/>
      <c r="B110" s="329"/>
      <c r="C110" s="330"/>
      <c r="D110" s="330"/>
      <c r="E110" s="330"/>
      <c r="F110" s="330"/>
      <c r="G110" s="330"/>
      <c r="H110" s="330"/>
      <c r="I110" s="330"/>
      <c r="J110" s="330"/>
      <c r="K110" s="330"/>
      <c r="L110" s="330"/>
      <c r="M110" s="85"/>
    </row>
    <row r="111" spans="1:13" s="324" customFormat="1" x14ac:dyDescent="0.2">
      <c r="A111" s="308"/>
      <c r="B111" s="329"/>
      <c r="C111" s="330"/>
      <c r="D111" s="330"/>
      <c r="E111" s="330"/>
      <c r="F111" s="330"/>
      <c r="G111" s="330"/>
      <c r="H111" s="330"/>
      <c r="I111" s="330"/>
      <c r="J111" s="330"/>
      <c r="K111" s="330"/>
      <c r="L111" s="330"/>
      <c r="M111" s="85"/>
    </row>
    <row r="112" spans="1:13" s="324" customFormat="1" x14ac:dyDescent="0.2">
      <c r="A112" s="308"/>
      <c r="B112" s="329"/>
      <c r="C112" s="733" t="s">
        <v>513</v>
      </c>
      <c r="D112" s="733"/>
      <c r="E112" s="733"/>
      <c r="F112" s="733"/>
      <c r="G112" s="733"/>
      <c r="H112" s="733"/>
      <c r="I112" s="733"/>
      <c r="J112" s="733"/>
      <c r="K112" s="733"/>
      <c r="L112" s="733"/>
      <c r="M112" s="85"/>
    </row>
    <row r="113" spans="1:19" s="324" customFormat="1" x14ac:dyDescent="0.2">
      <c r="A113" s="308"/>
      <c r="B113" s="329"/>
      <c r="C113" s="733"/>
      <c r="D113" s="733"/>
      <c r="E113" s="733"/>
      <c r="F113" s="733"/>
      <c r="G113" s="733"/>
      <c r="H113" s="733"/>
      <c r="I113" s="733"/>
      <c r="J113" s="733"/>
      <c r="K113" s="733"/>
      <c r="L113" s="733"/>
      <c r="M113" s="85"/>
    </row>
    <row r="114" spans="1:19" s="324" customFormat="1" x14ac:dyDescent="0.2">
      <c r="A114" s="308"/>
      <c r="B114" s="329"/>
      <c r="C114" s="355"/>
      <c r="D114" s="382"/>
      <c r="E114" s="365"/>
      <c r="F114" s="365"/>
      <c r="G114" s="365"/>
      <c r="H114" s="394" t="s">
        <v>131</v>
      </c>
      <c r="I114" s="394"/>
      <c r="J114" s="394" t="s">
        <v>132</v>
      </c>
      <c r="K114" s="394"/>
      <c r="L114" s="395" t="s">
        <v>137</v>
      </c>
      <c r="M114" s="85"/>
    </row>
    <row r="115" spans="1:19" s="324" customFormat="1" x14ac:dyDescent="0.2">
      <c r="A115" s="308"/>
      <c r="B115" s="329"/>
      <c r="C115" s="396" t="s">
        <v>514</v>
      </c>
      <c r="D115" s="308"/>
      <c r="E115" s="397"/>
      <c r="G115" s="398"/>
      <c r="H115" s="399" t="s">
        <v>515</v>
      </c>
      <c r="I115" s="400"/>
      <c r="J115" s="401">
        <v>0</v>
      </c>
      <c r="K115" s="402"/>
      <c r="L115" s="403">
        <v>0</v>
      </c>
      <c r="M115" s="85"/>
    </row>
    <row r="116" spans="1:19" s="324" customFormat="1" x14ac:dyDescent="0.2">
      <c r="A116" s="308"/>
      <c r="B116" s="329"/>
      <c r="C116" s="404" t="s">
        <v>516</v>
      </c>
      <c r="D116" s="308"/>
      <c r="E116" s="397"/>
      <c r="G116" s="398"/>
      <c r="H116" s="399" t="s">
        <v>515</v>
      </c>
      <c r="I116" s="400"/>
      <c r="J116" s="401">
        <v>0.8</v>
      </c>
      <c r="K116" s="402"/>
      <c r="L116" s="403">
        <v>0.8</v>
      </c>
      <c r="M116" s="85"/>
    </row>
    <row r="117" spans="1:19" s="324" customFormat="1" x14ac:dyDescent="0.2">
      <c r="A117" s="308"/>
      <c r="B117" s="329"/>
      <c r="C117" s="327" t="s">
        <v>517</v>
      </c>
      <c r="D117" s="308"/>
      <c r="E117" s="397"/>
      <c r="G117" s="398"/>
      <c r="H117" s="405">
        <v>0.67</v>
      </c>
      <c r="I117" s="400"/>
      <c r="J117" s="401">
        <v>0.85</v>
      </c>
      <c r="K117" s="402"/>
      <c r="L117" s="403">
        <v>0.81</v>
      </c>
      <c r="M117" s="85"/>
    </row>
    <row r="118" spans="1:19" s="324" customFormat="1" x14ac:dyDescent="0.2">
      <c r="A118" s="308"/>
      <c r="B118" s="329"/>
      <c r="C118" s="404" t="s">
        <v>518</v>
      </c>
      <c r="D118" s="308"/>
      <c r="E118" s="397"/>
      <c r="G118" s="398"/>
      <c r="H118" s="405">
        <v>0.63</v>
      </c>
      <c r="I118" s="400"/>
      <c r="J118" s="401">
        <v>0.88</v>
      </c>
      <c r="K118" s="402"/>
      <c r="L118" s="403">
        <v>0.82</v>
      </c>
      <c r="M118" s="85"/>
    </row>
    <row r="119" spans="1:19" s="324" customFormat="1" x14ac:dyDescent="0.2">
      <c r="A119" s="308"/>
      <c r="B119" s="329"/>
      <c r="C119" s="404" t="s">
        <v>519</v>
      </c>
      <c r="D119" s="308"/>
      <c r="E119" s="397"/>
      <c r="G119" s="398"/>
      <c r="H119" s="405">
        <v>0.71</v>
      </c>
      <c r="I119" s="400"/>
      <c r="J119" s="401">
        <v>0.84</v>
      </c>
      <c r="K119" s="402"/>
      <c r="L119" s="403">
        <v>0.77</v>
      </c>
      <c r="M119" s="85"/>
    </row>
    <row r="120" spans="1:19" s="324" customFormat="1" x14ac:dyDescent="0.2">
      <c r="A120" s="308"/>
      <c r="B120" s="329"/>
      <c r="C120" s="404" t="s">
        <v>520</v>
      </c>
      <c r="D120" s="308"/>
      <c r="E120" s="397"/>
      <c r="G120" s="398"/>
      <c r="H120" s="405">
        <v>0.75</v>
      </c>
      <c r="I120" s="400"/>
      <c r="J120" s="401">
        <v>0.89</v>
      </c>
      <c r="K120" s="402"/>
      <c r="L120" s="403">
        <v>0.82</v>
      </c>
      <c r="M120" s="85"/>
    </row>
    <row r="121" spans="1:19" s="324" customFormat="1" x14ac:dyDescent="0.2">
      <c r="A121" s="308"/>
      <c r="B121" s="329"/>
      <c r="C121" s="406" t="s">
        <v>521</v>
      </c>
      <c r="D121" s="407"/>
      <c r="E121" s="408"/>
      <c r="F121" s="87"/>
      <c r="G121" s="409"/>
      <c r="H121" s="410">
        <v>0.73</v>
      </c>
      <c r="I121" s="411"/>
      <c r="J121" s="412">
        <v>0.33</v>
      </c>
      <c r="K121" s="413"/>
      <c r="L121" s="414">
        <v>0.67</v>
      </c>
      <c r="M121" s="85"/>
    </row>
    <row r="122" spans="1:19" s="324" customFormat="1" ht="12" thickBot="1" x14ac:dyDescent="0.25">
      <c r="A122" s="308"/>
      <c r="B122" s="329"/>
      <c r="C122" s="388" t="s">
        <v>510</v>
      </c>
      <c r="D122" s="389"/>
      <c r="E122" s="388"/>
      <c r="F122" s="389"/>
      <c r="G122" s="388"/>
      <c r="H122" s="415">
        <v>0.73</v>
      </c>
      <c r="I122" s="416"/>
      <c r="J122" s="417">
        <v>0.85</v>
      </c>
      <c r="K122" s="418"/>
      <c r="L122" s="419">
        <v>0.79</v>
      </c>
      <c r="M122" s="85"/>
    </row>
    <row r="123" spans="1:19" s="324" customFormat="1" ht="12" thickTop="1" x14ac:dyDescent="0.2">
      <c r="A123" s="308"/>
      <c r="B123" s="329"/>
      <c r="C123" s="346" t="s">
        <v>522</v>
      </c>
      <c r="D123" s="348"/>
      <c r="E123" s="348"/>
      <c r="F123" s="348"/>
      <c r="G123" s="348"/>
      <c r="H123" s="348"/>
      <c r="I123" s="348"/>
      <c r="J123" s="348"/>
      <c r="K123" s="393"/>
      <c r="L123" s="393"/>
      <c r="M123" s="85"/>
    </row>
    <row r="124" spans="1:19" s="324" customFormat="1" x14ac:dyDescent="0.2">
      <c r="A124" s="308"/>
      <c r="B124" s="329"/>
      <c r="C124" s="330"/>
      <c r="D124" s="330"/>
      <c r="E124" s="330"/>
      <c r="F124" s="330"/>
      <c r="G124" s="330"/>
      <c r="H124" s="330"/>
      <c r="I124" s="330"/>
      <c r="J124" s="330"/>
      <c r="K124" s="331"/>
      <c r="L124" s="331"/>
      <c r="M124" s="85"/>
    </row>
    <row r="125" spans="1:19" s="324" customFormat="1" x14ac:dyDescent="0.2">
      <c r="A125" s="308"/>
      <c r="B125" s="329"/>
      <c r="C125" s="330"/>
      <c r="D125" s="330"/>
      <c r="E125" s="330"/>
      <c r="F125" s="330"/>
      <c r="G125" s="330"/>
      <c r="H125" s="330"/>
      <c r="I125" s="330"/>
      <c r="J125" s="330"/>
      <c r="K125" s="331"/>
      <c r="L125" s="331"/>
      <c r="M125" s="85"/>
    </row>
    <row r="126" spans="1:19" s="129" customFormat="1" ht="18.75" customHeight="1" x14ac:dyDescent="0.25">
      <c r="A126" s="308"/>
      <c r="B126" s="125" t="s">
        <v>523</v>
      </c>
      <c r="C126" s="123" t="s">
        <v>524</v>
      </c>
      <c r="D126" s="126"/>
      <c r="E126" s="126"/>
      <c r="F126" s="126"/>
      <c r="G126" s="127"/>
      <c r="H126" s="127"/>
      <c r="I126" s="127"/>
      <c r="J126" s="127"/>
      <c r="K126" s="127"/>
      <c r="L126" s="127"/>
      <c r="M126" s="128"/>
      <c r="O126" s="324"/>
      <c r="P126" s="324"/>
      <c r="Q126" s="324"/>
      <c r="R126" s="324"/>
      <c r="S126" s="324"/>
    </row>
    <row r="127" spans="1:19" s="324" customFormat="1" x14ac:dyDescent="0.2">
      <c r="A127" s="308"/>
      <c r="B127" s="729"/>
      <c r="C127" s="730"/>
      <c r="D127" s="330"/>
      <c r="E127" s="330"/>
      <c r="F127" s="330"/>
      <c r="G127" s="330"/>
      <c r="H127" s="330"/>
      <c r="I127" s="330"/>
      <c r="J127" s="330"/>
      <c r="K127" s="331"/>
      <c r="L127" s="331"/>
      <c r="M127" s="85"/>
    </row>
    <row r="128" spans="1:19" s="324" customFormat="1" x14ac:dyDescent="0.2">
      <c r="A128" s="308"/>
      <c r="B128" s="329"/>
      <c r="C128" s="330"/>
      <c r="D128" s="330"/>
      <c r="E128" s="330"/>
      <c r="F128" s="330"/>
      <c r="G128" s="330"/>
      <c r="H128" s="330"/>
      <c r="I128" s="330"/>
      <c r="J128" s="330"/>
      <c r="K128" s="331"/>
      <c r="L128" s="331"/>
      <c r="M128" s="85"/>
    </row>
    <row r="129" spans="1:16" s="324" customFormat="1" x14ac:dyDescent="0.2">
      <c r="A129" s="308"/>
      <c r="B129" s="329"/>
      <c r="C129" s="420" t="s">
        <v>525</v>
      </c>
      <c r="D129" s="330"/>
      <c r="E129" s="330"/>
      <c r="F129" s="330"/>
      <c r="G129" s="330"/>
      <c r="H129" s="330"/>
      <c r="I129" s="330"/>
      <c r="J129" s="330"/>
      <c r="K129" s="331"/>
      <c r="L129" s="331"/>
      <c r="M129" s="85"/>
    </row>
    <row r="130" spans="1:16" s="324" customFormat="1" x14ac:dyDescent="0.2">
      <c r="A130" s="308"/>
      <c r="B130" s="329"/>
      <c r="C130" s="421" t="s">
        <v>526</v>
      </c>
      <c r="D130" s="421"/>
      <c r="E130" s="421" t="s">
        <v>527</v>
      </c>
      <c r="G130" s="421"/>
      <c r="H130" s="422"/>
      <c r="I130" s="422"/>
      <c r="J130" s="422"/>
      <c r="K130" s="422" t="s">
        <v>528</v>
      </c>
      <c r="L130" s="422" t="s">
        <v>529</v>
      </c>
      <c r="M130" s="85"/>
    </row>
    <row r="131" spans="1:16" s="324" customFormat="1" x14ac:dyDescent="0.2">
      <c r="A131" s="308"/>
      <c r="B131" s="329"/>
      <c r="C131" s="423" t="s">
        <v>530</v>
      </c>
      <c r="D131" s="120"/>
      <c r="E131" s="424" t="s">
        <v>531</v>
      </c>
      <c r="F131" s="120"/>
      <c r="G131" s="425"/>
      <c r="H131" s="120"/>
      <c r="I131" s="120"/>
      <c r="J131" s="120"/>
      <c r="K131" s="426">
        <v>0.17249999999999999</v>
      </c>
      <c r="L131" s="426">
        <v>0.26190000000000002</v>
      </c>
      <c r="M131" s="85"/>
    </row>
    <row r="132" spans="1:16" s="324" customFormat="1" x14ac:dyDescent="0.2">
      <c r="A132" s="308"/>
      <c r="B132" s="329"/>
      <c r="C132" s="398" t="s">
        <v>532</v>
      </c>
      <c r="E132" s="427" t="s">
        <v>533</v>
      </c>
      <c r="G132" s="428"/>
      <c r="K132" s="429">
        <v>0.1125</v>
      </c>
      <c r="L132" s="429">
        <v>0.1772</v>
      </c>
      <c r="M132" s="85"/>
    </row>
    <row r="133" spans="1:16" s="324" customFormat="1" x14ac:dyDescent="0.2">
      <c r="A133" s="308"/>
      <c r="B133" s="329"/>
      <c r="C133" s="398" t="s">
        <v>534</v>
      </c>
      <c r="E133" s="427" t="s">
        <v>535</v>
      </c>
      <c r="G133" s="428"/>
      <c r="K133" s="429">
        <v>7.7499999999999999E-2</v>
      </c>
      <c r="L133" s="429">
        <v>0.15920000000000001</v>
      </c>
      <c r="M133" s="85"/>
    </row>
    <row r="134" spans="1:16" s="324" customFormat="1" x14ac:dyDescent="0.2">
      <c r="A134" s="308"/>
      <c r="B134" s="329"/>
      <c r="C134" s="330"/>
      <c r="D134" s="330"/>
      <c r="E134" s="330"/>
      <c r="F134" s="330"/>
      <c r="G134" s="330"/>
      <c r="H134" s="330"/>
      <c r="I134" s="330"/>
      <c r="J134" s="330"/>
      <c r="K134" s="331"/>
      <c r="L134" s="331"/>
      <c r="M134" s="85"/>
    </row>
    <row r="135" spans="1:16" s="324" customFormat="1" x14ac:dyDescent="0.2">
      <c r="A135" s="308"/>
      <c r="B135" s="329"/>
      <c r="C135" s="330"/>
      <c r="D135" s="330"/>
      <c r="E135" s="330"/>
      <c r="F135" s="330"/>
      <c r="G135" s="330"/>
      <c r="H135" s="330"/>
      <c r="I135" s="330"/>
      <c r="J135" s="330"/>
      <c r="K135" s="331"/>
      <c r="L135" s="331"/>
      <c r="M135" s="85"/>
    </row>
    <row r="136" spans="1:16" s="129" customFormat="1" ht="18.75" customHeight="1" x14ac:dyDescent="0.25">
      <c r="A136" s="328"/>
      <c r="B136" s="125" t="s">
        <v>536</v>
      </c>
      <c r="C136" s="123" t="s">
        <v>537</v>
      </c>
      <c r="D136" s="126"/>
      <c r="E136" s="126"/>
      <c r="F136" s="126"/>
      <c r="G136" s="127"/>
      <c r="H136" s="127"/>
      <c r="I136" s="127"/>
      <c r="J136" s="127"/>
      <c r="K136" s="127"/>
      <c r="L136" s="127"/>
      <c r="M136" s="128"/>
      <c r="O136" s="324"/>
      <c r="P136" s="324"/>
    </row>
    <row r="137" spans="1:16" s="324" customFormat="1" x14ac:dyDescent="0.2">
      <c r="A137" s="308"/>
      <c r="B137" s="329"/>
      <c r="C137" s="330"/>
      <c r="D137" s="330"/>
      <c r="E137" s="330"/>
      <c r="F137" s="330"/>
      <c r="G137" s="330"/>
      <c r="H137" s="330"/>
      <c r="I137" s="330"/>
      <c r="J137" s="330"/>
      <c r="K137" s="331"/>
      <c r="L137" s="331"/>
      <c r="M137" s="85"/>
    </row>
    <row r="138" spans="1:16" s="324" customFormat="1" x14ac:dyDescent="0.2">
      <c r="A138" s="308"/>
      <c r="B138" s="329"/>
      <c r="C138" s="330"/>
      <c r="D138" s="330"/>
      <c r="E138" s="330"/>
      <c r="F138" s="330"/>
      <c r="G138" s="330"/>
      <c r="H138" s="330"/>
      <c r="I138" s="330"/>
      <c r="J138" s="330"/>
      <c r="K138" s="331"/>
      <c r="L138" s="331"/>
      <c r="M138" s="85"/>
    </row>
    <row r="139" spans="1:16" s="324" customFormat="1" x14ac:dyDescent="0.2">
      <c r="A139" s="308"/>
      <c r="B139" s="329"/>
      <c r="C139" s="420" t="s">
        <v>538</v>
      </c>
      <c r="D139" s="330"/>
      <c r="F139" s="731" t="s">
        <v>528</v>
      </c>
      <c r="G139" s="731"/>
      <c r="H139" s="731"/>
      <c r="J139" s="731" t="s">
        <v>529</v>
      </c>
      <c r="K139" s="731"/>
      <c r="L139" s="731"/>
      <c r="M139" s="85"/>
    </row>
    <row r="140" spans="1:16" s="324" customFormat="1" x14ac:dyDescent="0.2">
      <c r="A140" s="308"/>
      <c r="B140" s="329"/>
      <c r="C140" s="421" t="s">
        <v>485</v>
      </c>
      <c r="D140" s="421"/>
      <c r="E140" s="422"/>
      <c r="F140" s="422" t="s">
        <v>131</v>
      </c>
      <c r="G140" s="422" t="s">
        <v>132</v>
      </c>
      <c r="H140" s="422" t="s">
        <v>137</v>
      </c>
      <c r="I140" s="422"/>
      <c r="J140" s="422" t="s">
        <v>131</v>
      </c>
      <c r="K140" s="422" t="s">
        <v>132</v>
      </c>
      <c r="L140" s="422" t="s">
        <v>137</v>
      </c>
      <c r="M140" s="85"/>
    </row>
    <row r="141" spans="1:16" s="324" customFormat="1" x14ac:dyDescent="0.2">
      <c r="A141" s="308"/>
      <c r="B141" s="329"/>
      <c r="C141" s="430" t="s">
        <v>129</v>
      </c>
      <c r="D141" s="120"/>
      <c r="E141" s="431"/>
      <c r="F141" s="431">
        <v>1.7600000000000001E-2</v>
      </c>
      <c r="G141" s="431">
        <v>8.8999999999999999E-3</v>
      </c>
      <c r="H141" s="431">
        <v>1.2800000000000001E-2</v>
      </c>
      <c r="I141" s="431"/>
      <c r="J141" s="431">
        <v>2.2599999999999999E-2</v>
      </c>
      <c r="K141" s="431">
        <v>9.9000000000000008E-3</v>
      </c>
      <c r="L141" s="431">
        <v>1.5599999999999999E-2</v>
      </c>
      <c r="M141" s="85"/>
    </row>
    <row r="142" spans="1:16" s="324" customFormat="1" x14ac:dyDescent="0.2">
      <c r="A142" s="308"/>
      <c r="B142" s="329"/>
      <c r="C142" s="432" t="s">
        <v>539</v>
      </c>
      <c r="E142" s="433"/>
      <c r="F142" s="433">
        <v>1.9199999999999998E-2</v>
      </c>
      <c r="G142" s="433">
        <v>7.4000000000000003E-3</v>
      </c>
      <c r="H142" s="433">
        <v>1.2999999999999999E-2</v>
      </c>
      <c r="I142" s="433"/>
      <c r="J142" s="434">
        <v>8.3999999999999995E-3</v>
      </c>
      <c r="K142" s="434">
        <v>5.4999999999999997E-3</v>
      </c>
      <c r="L142" s="434">
        <v>6.8999999999999999E-3</v>
      </c>
      <c r="M142" s="85"/>
    </row>
    <row r="143" spans="1:16" s="324" customFormat="1" ht="12" thickBot="1" x14ac:dyDescent="0.25">
      <c r="A143" s="308"/>
      <c r="B143" s="329"/>
      <c r="C143" s="435" t="s">
        <v>487</v>
      </c>
      <c r="D143" s="435"/>
      <c r="E143" s="435"/>
      <c r="F143" s="436">
        <v>1.5E-3</v>
      </c>
      <c r="G143" s="436">
        <v>1.35E-2</v>
      </c>
      <c r="H143" s="436">
        <v>6.4999999999999997E-3</v>
      </c>
      <c r="I143" s="435"/>
      <c r="J143" s="436">
        <v>5.9999999999999995E-4</v>
      </c>
      <c r="K143" s="436">
        <v>2.8E-3</v>
      </c>
      <c r="L143" s="436">
        <v>1.8E-3</v>
      </c>
      <c r="M143" s="85"/>
    </row>
    <row r="144" spans="1:16" s="324" customFormat="1" ht="12" thickTop="1" x14ac:dyDescent="0.2">
      <c r="A144" s="308"/>
      <c r="B144" s="329"/>
      <c r="C144" s="330" t="s">
        <v>137</v>
      </c>
      <c r="D144" s="330"/>
      <c r="E144" s="330"/>
      <c r="F144" s="437">
        <v>1.7999999999999999E-2</v>
      </c>
      <c r="G144" s="437">
        <v>8.2000000000000007E-3</v>
      </c>
      <c r="H144" s="437">
        <v>1.2800000000000001E-2</v>
      </c>
      <c r="I144" s="330"/>
      <c r="J144" s="437">
        <v>1.32E-2</v>
      </c>
      <c r="K144" s="437">
        <v>7.1000000000000004E-3</v>
      </c>
      <c r="L144" s="437">
        <v>0.01</v>
      </c>
      <c r="M144" s="85"/>
    </row>
    <row r="145" spans="1:15" ht="12" x14ac:dyDescent="0.2">
      <c r="A145" s="314"/>
      <c r="B145" s="73"/>
      <c r="D145" s="325"/>
      <c r="E145" s="438"/>
      <c r="F145" s="325"/>
      <c r="M145" s="74"/>
      <c r="O145" s="324"/>
    </row>
    <row r="146" spans="1:15" x14ac:dyDescent="0.2">
      <c r="B146" s="76"/>
      <c r="D146" s="326"/>
      <c r="E146" s="326"/>
      <c r="F146" s="325"/>
      <c r="M146" s="74"/>
      <c r="O146" s="324"/>
    </row>
    <row r="147" spans="1:15" s="129" customFormat="1" ht="18.75" customHeight="1" x14ac:dyDescent="0.25">
      <c r="A147" s="328"/>
      <c r="B147" s="125" t="s">
        <v>540</v>
      </c>
      <c r="C147" s="123" t="s">
        <v>541</v>
      </c>
      <c r="D147" s="126"/>
      <c r="E147" s="126"/>
      <c r="F147" s="126"/>
      <c r="G147" s="127"/>
      <c r="H147" s="127"/>
      <c r="I147" s="127"/>
      <c r="J147" s="127"/>
      <c r="K147" s="127"/>
      <c r="L147" s="127"/>
      <c r="M147" s="128"/>
      <c r="O147" s="324"/>
    </row>
    <row r="148" spans="1:15" s="324" customFormat="1" x14ac:dyDescent="0.2">
      <c r="A148" s="308"/>
      <c r="B148" s="76"/>
      <c r="M148" s="74"/>
    </row>
    <row r="149" spans="1:15" s="324" customFormat="1" x14ac:dyDescent="0.2">
      <c r="A149" s="308"/>
      <c r="B149" s="76"/>
      <c r="M149" s="74"/>
    </row>
    <row r="150" spans="1:15" s="324" customFormat="1" x14ac:dyDescent="0.2">
      <c r="A150" s="308"/>
      <c r="B150" s="76"/>
      <c r="C150" s="332" t="s">
        <v>542</v>
      </c>
      <c r="M150" s="74"/>
    </row>
    <row r="151" spans="1:15" s="324" customFormat="1" x14ac:dyDescent="0.2">
      <c r="A151" s="308"/>
      <c r="B151" s="76"/>
      <c r="C151" s="421" t="s">
        <v>485</v>
      </c>
      <c r="F151" s="335" t="s">
        <v>528</v>
      </c>
      <c r="H151" s="335" t="s">
        <v>529</v>
      </c>
      <c r="M151" s="74"/>
    </row>
    <row r="152" spans="1:15" s="324" customFormat="1" x14ac:dyDescent="0.2">
      <c r="A152" s="308"/>
      <c r="B152" s="76"/>
      <c r="C152" s="430" t="s">
        <v>129</v>
      </c>
      <c r="D152" s="120"/>
      <c r="E152" s="120"/>
      <c r="F152" s="439">
        <v>3.98</v>
      </c>
      <c r="G152" s="120"/>
      <c r="H152" s="120">
        <v>4.08</v>
      </c>
      <c r="I152" s="120"/>
      <c r="J152" s="120"/>
      <c r="K152" s="120"/>
      <c r="L152" s="120"/>
      <c r="M152" s="74"/>
    </row>
    <row r="153" spans="1:15" s="324" customFormat="1" x14ac:dyDescent="0.2">
      <c r="A153" s="308"/>
      <c r="B153" s="76"/>
      <c r="C153" s="432" t="s">
        <v>486</v>
      </c>
      <c r="F153" s="440" t="s">
        <v>543</v>
      </c>
      <c r="H153" s="440" t="s">
        <v>543</v>
      </c>
      <c r="M153" s="74"/>
    </row>
    <row r="154" spans="1:15" s="324" customFormat="1" x14ac:dyDescent="0.2">
      <c r="A154" s="308"/>
      <c r="B154" s="76"/>
      <c r="C154" s="432" t="s">
        <v>487</v>
      </c>
      <c r="F154" s="440" t="s">
        <v>543</v>
      </c>
      <c r="H154" s="440" t="s">
        <v>543</v>
      </c>
      <c r="M154" s="74"/>
    </row>
    <row r="155" spans="1:15" s="324" customFormat="1" x14ac:dyDescent="0.2">
      <c r="A155" s="308"/>
      <c r="B155" s="76"/>
      <c r="C155" s="432" t="s">
        <v>137</v>
      </c>
      <c r="F155" s="440" t="s">
        <v>543</v>
      </c>
      <c r="H155" s="440" t="s">
        <v>543</v>
      </c>
      <c r="M155" s="74"/>
    </row>
    <row r="156" spans="1:15" x14ac:dyDescent="0.25">
      <c r="B156" s="73"/>
      <c r="M156" s="74"/>
    </row>
    <row r="157" spans="1:15" x14ac:dyDescent="0.25">
      <c r="B157" s="73"/>
      <c r="M157" s="74"/>
    </row>
    <row r="158" spans="1:15" x14ac:dyDescent="0.25">
      <c r="B158" s="73"/>
      <c r="M158" s="74"/>
    </row>
    <row r="159" spans="1:15" x14ac:dyDescent="0.25">
      <c r="B159" s="73"/>
      <c r="M159" s="74"/>
    </row>
    <row r="160" spans="1:15" x14ac:dyDescent="0.25">
      <c r="B160" s="73"/>
      <c r="M160" s="74"/>
    </row>
    <row r="161" spans="2:13" x14ac:dyDescent="0.25">
      <c r="B161" s="73"/>
      <c r="M161" s="74"/>
    </row>
    <row r="162" spans="2:13" x14ac:dyDescent="0.25">
      <c r="B162" s="73"/>
      <c r="M162" s="74"/>
    </row>
    <row r="163" spans="2:13" x14ac:dyDescent="0.25">
      <c r="B163" s="73"/>
      <c r="M163" s="74"/>
    </row>
    <row r="164" spans="2:13" x14ac:dyDescent="0.25">
      <c r="B164" s="86"/>
      <c r="C164" s="87"/>
      <c r="D164" s="87"/>
      <c r="E164" s="88"/>
      <c r="F164" s="87"/>
      <c r="G164" s="87"/>
      <c r="H164" s="87"/>
      <c r="I164" s="87"/>
      <c r="J164" s="87"/>
      <c r="K164" s="87"/>
      <c r="L164" s="87"/>
      <c r="M164" s="89"/>
    </row>
  </sheetData>
  <mergeCells count="15">
    <mergeCell ref="C23:D23"/>
    <mergeCell ref="F13:G13"/>
    <mergeCell ref="I13:J13"/>
    <mergeCell ref="C14:D14"/>
    <mergeCell ref="F22:G22"/>
    <mergeCell ref="I22:J22"/>
    <mergeCell ref="B127:C127"/>
    <mergeCell ref="F139:H139"/>
    <mergeCell ref="J139:L139"/>
    <mergeCell ref="C30:L31"/>
    <mergeCell ref="C34:L35"/>
    <mergeCell ref="C86:L87"/>
    <mergeCell ref="C93:L94"/>
    <mergeCell ref="C95:D95"/>
    <mergeCell ref="C112:L113"/>
  </mergeCells>
  <pageMargins left="0.25" right="0.25"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A3147-BF7B-42BB-AF1A-4B083ABE7B43}">
  <sheetPr>
    <tabColor rgb="FFEEF9FD"/>
    <pageSetUpPr autoPageBreaks="0"/>
  </sheetPr>
  <dimension ref="A2:Y142"/>
  <sheetViews>
    <sheetView showGridLines="0" topLeftCell="A5" zoomScaleNormal="100" workbookViewId="0">
      <selection activeCell="Q73" sqref="Q73"/>
    </sheetView>
  </sheetViews>
  <sheetFormatPr defaultRowHeight="11.25" x14ac:dyDescent="0.25"/>
  <cols>
    <col min="1" max="1" width="2.140625" style="308" customWidth="1"/>
    <col min="2" max="4" width="10.140625" style="324" customWidth="1"/>
    <col min="5" max="5" width="10.140625" style="441" customWidth="1"/>
    <col min="6" max="6" width="11.28515625" style="324" customWidth="1"/>
    <col min="7" max="13" width="10.140625" style="324" customWidth="1"/>
    <col min="14" max="17" width="9.140625" style="308"/>
    <col min="18" max="19" width="9.85546875" style="308" bestFit="1" customWidth="1"/>
    <col min="20" max="16384" width="9.140625" style="308"/>
  </cols>
  <sheetData>
    <row r="2" spans="1:13" s="312" customFormat="1" ht="14.25" x14ac:dyDescent="0.25">
      <c r="A2" s="308"/>
      <c r="B2" s="309"/>
      <c r="C2" s="310"/>
      <c r="D2" s="310"/>
      <c r="E2" s="310"/>
      <c r="F2" s="310"/>
      <c r="G2" s="310"/>
      <c r="H2" s="310"/>
      <c r="I2" s="310"/>
      <c r="J2" s="310"/>
      <c r="K2" s="310"/>
      <c r="L2" s="310"/>
      <c r="M2" s="311"/>
    </row>
    <row r="3" spans="1:13" s="314" customFormat="1" ht="12" x14ac:dyDescent="0.25">
      <c r="A3" s="308"/>
      <c r="B3" s="313"/>
      <c r="E3" s="315"/>
      <c r="M3" s="316"/>
    </row>
    <row r="4" spans="1:13" s="312" customFormat="1" ht="30.75" customHeight="1" thickBot="1" x14ac:dyDescent="0.3">
      <c r="A4" s="314"/>
      <c r="B4" s="317"/>
      <c r="C4" s="318"/>
      <c r="D4" s="319" t="s">
        <v>544</v>
      </c>
      <c r="E4" s="320"/>
      <c r="F4" s="321"/>
      <c r="G4" s="321"/>
      <c r="H4" s="321"/>
      <c r="I4" s="321"/>
      <c r="J4" s="321"/>
      <c r="K4" s="321"/>
      <c r="L4" s="321"/>
      <c r="M4" s="322"/>
    </row>
    <row r="5" spans="1:13" s="323" customFormat="1" ht="28.5" customHeight="1" thickBot="1" x14ac:dyDescent="0.3">
      <c r="A5" s="314"/>
      <c r="B5" s="113"/>
      <c r="C5" s="114"/>
      <c r="D5" s="115" t="s">
        <v>545</v>
      </c>
      <c r="E5" s="116"/>
      <c r="F5" s="117"/>
      <c r="G5" s="118"/>
      <c r="H5" s="118"/>
      <c r="I5" s="118"/>
      <c r="J5" s="118"/>
      <c r="K5" s="118"/>
      <c r="L5" s="118"/>
      <c r="M5" s="119"/>
    </row>
    <row r="6" spans="1:13" ht="12" x14ac:dyDescent="0.2">
      <c r="A6" s="314"/>
      <c r="B6" s="76"/>
      <c r="D6" s="325"/>
      <c r="E6" s="326"/>
      <c r="F6" s="325"/>
      <c r="M6" s="74"/>
    </row>
    <row r="7" spans="1:13" ht="12" x14ac:dyDescent="0.2">
      <c r="A7" s="314"/>
      <c r="B7" s="76"/>
      <c r="D7" s="325"/>
      <c r="E7" s="326"/>
      <c r="F7" s="325"/>
      <c r="M7" s="74"/>
    </row>
    <row r="8" spans="1:13" x14ac:dyDescent="0.2">
      <c r="B8" s="76"/>
      <c r="C8" s="327"/>
      <c r="D8" s="326"/>
      <c r="E8" s="326"/>
      <c r="F8" s="325"/>
      <c r="M8" s="74"/>
    </row>
    <row r="9" spans="1:13" s="129" customFormat="1" ht="18.75" hidden="1" customHeight="1" x14ac:dyDescent="0.25">
      <c r="A9" s="442"/>
      <c r="B9" s="125" t="s">
        <v>546</v>
      </c>
      <c r="C9" s="123" t="s">
        <v>47</v>
      </c>
      <c r="D9" s="126"/>
      <c r="E9" s="126"/>
      <c r="F9" s="126"/>
      <c r="G9" s="127"/>
      <c r="H9" s="127"/>
      <c r="I9" s="127"/>
      <c r="J9" s="127"/>
      <c r="K9" s="127"/>
      <c r="L9" s="127"/>
      <c r="M9" s="128"/>
    </row>
    <row r="10" spans="1:13" s="324" customFormat="1" hidden="1" x14ac:dyDescent="0.2">
      <c r="A10" s="443"/>
      <c r="B10" s="329"/>
      <c r="C10" s="330"/>
      <c r="D10" s="444"/>
      <c r="E10" s="444"/>
      <c r="F10" s="444"/>
      <c r="G10" s="331"/>
      <c r="H10" s="331"/>
      <c r="I10" s="331"/>
      <c r="J10" s="331"/>
      <c r="K10" s="331"/>
      <c r="L10" s="331"/>
      <c r="M10" s="85"/>
    </row>
    <row r="11" spans="1:13" s="324" customFormat="1" hidden="1" x14ac:dyDescent="0.2">
      <c r="A11" s="443"/>
      <c r="B11" s="329"/>
      <c r="C11" s="330"/>
      <c r="D11" s="444"/>
      <c r="E11" s="444"/>
      <c r="F11" s="444"/>
      <c r="G11" s="331"/>
      <c r="H11" s="331"/>
      <c r="I11" s="331"/>
      <c r="J11" s="331"/>
      <c r="K11" s="331"/>
      <c r="L11" s="331"/>
      <c r="M11" s="85"/>
    </row>
    <row r="12" spans="1:13" s="324" customFormat="1" hidden="1" x14ac:dyDescent="0.2">
      <c r="A12" s="443"/>
      <c r="B12" s="329"/>
      <c r="C12" s="332" t="s">
        <v>547</v>
      </c>
      <c r="D12" s="348"/>
      <c r="E12" s="348"/>
      <c r="F12" s="348"/>
      <c r="G12" s="348"/>
      <c r="H12" s="348"/>
      <c r="I12" s="348"/>
      <c r="J12" s="348"/>
      <c r="K12" s="348"/>
      <c r="L12" s="348"/>
      <c r="M12" s="85"/>
    </row>
    <row r="13" spans="1:13" s="324" customFormat="1" hidden="1" x14ac:dyDescent="0.2">
      <c r="A13" s="443"/>
      <c r="B13" s="329"/>
      <c r="C13" s="742" t="s">
        <v>548</v>
      </c>
      <c r="D13" s="742"/>
      <c r="E13" s="742"/>
      <c r="F13" s="742"/>
      <c r="G13" s="393"/>
      <c r="H13" s="393"/>
      <c r="I13" s="393"/>
      <c r="J13" s="393"/>
      <c r="K13" s="393"/>
      <c r="L13" s="393"/>
      <c r="M13" s="85"/>
    </row>
    <row r="14" spans="1:13" s="324" customFormat="1" hidden="1" x14ac:dyDescent="0.2">
      <c r="A14" s="443"/>
      <c r="B14" s="329"/>
      <c r="C14" s="348"/>
      <c r="D14" s="445"/>
      <c r="E14" s="445"/>
      <c r="F14" s="445"/>
      <c r="G14" s="393"/>
      <c r="H14" s="393"/>
      <c r="I14" s="393"/>
      <c r="J14" s="393"/>
      <c r="K14" s="393"/>
      <c r="L14" s="393"/>
      <c r="M14" s="85"/>
    </row>
    <row r="15" spans="1:13" s="324" customFormat="1" hidden="1" x14ac:dyDescent="0.2">
      <c r="A15" s="443"/>
      <c r="B15" s="329"/>
      <c r="C15" s="332" t="s">
        <v>549</v>
      </c>
      <c r="D15" s="348"/>
      <c r="E15" s="348"/>
      <c r="F15" s="348"/>
      <c r="G15" s="348"/>
      <c r="H15" s="348"/>
      <c r="I15" s="348"/>
      <c r="J15" s="348"/>
      <c r="K15" s="348"/>
      <c r="L15" s="348"/>
      <c r="M15" s="85"/>
    </row>
    <row r="16" spans="1:13" s="324" customFormat="1" hidden="1" x14ac:dyDescent="0.2">
      <c r="A16" s="443"/>
      <c r="B16" s="329"/>
      <c r="C16" s="446" t="s">
        <v>500</v>
      </c>
      <c r="D16" s="356"/>
      <c r="E16" s="308"/>
      <c r="F16" s="308"/>
      <c r="G16" s="357" t="s">
        <v>131</v>
      </c>
      <c r="H16" s="357"/>
      <c r="I16" s="357" t="s">
        <v>132</v>
      </c>
      <c r="J16" s="447"/>
      <c r="K16" s="357"/>
      <c r="L16" s="393"/>
      <c r="M16" s="85"/>
    </row>
    <row r="17" spans="1:13" s="324" customFormat="1" hidden="1" x14ac:dyDescent="0.2">
      <c r="A17" s="443"/>
      <c r="B17" s="329"/>
      <c r="C17" s="448" t="s">
        <v>129</v>
      </c>
      <c r="D17" s="384"/>
      <c r="E17" s="384"/>
      <c r="F17" s="384"/>
      <c r="G17" s="449"/>
      <c r="H17" s="450"/>
      <c r="I17" s="449"/>
      <c r="J17" s="450"/>
      <c r="K17" s="451"/>
      <c r="L17" s="452"/>
      <c r="M17" s="85"/>
    </row>
    <row r="18" spans="1:13" s="324" customFormat="1" hidden="1" x14ac:dyDescent="0.2">
      <c r="A18" s="443"/>
      <c r="B18" s="329"/>
      <c r="C18" s="445" t="s">
        <v>486</v>
      </c>
      <c r="D18" s="308"/>
      <c r="E18" s="308"/>
      <c r="F18" s="308"/>
      <c r="G18" s="453"/>
      <c r="H18" s="454"/>
      <c r="I18" s="453"/>
      <c r="J18" s="454"/>
      <c r="K18" s="455"/>
      <c r="L18" s="393"/>
      <c r="M18" s="85"/>
    </row>
    <row r="19" spans="1:13" s="324" customFormat="1" hidden="1" x14ac:dyDescent="0.2">
      <c r="A19" s="443"/>
      <c r="B19" s="329"/>
      <c r="C19" s="445" t="s">
        <v>487</v>
      </c>
      <c r="D19" s="308"/>
      <c r="E19" s="308"/>
      <c r="F19" s="308"/>
      <c r="G19" s="453"/>
      <c r="H19" s="454"/>
      <c r="I19" s="453"/>
      <c r="J19" s="454"/>
      <c r="K19" s="455"/>
      <c r="L19" s="393"/>
      <c r="M19" s="85"/>
    </row>
    <row r="20" spans="1:13" s="324" customFormat="1" ht="12" hidden="1" thickBot="1" x14ac:dyDescent="0.25">
      <c r="A20" s="443"/>
      <c r="B20" s="329"/>
      <c r="C20" s="456" t="s">
        <v>137</v>
      </c>
      <c r="D20" s="389"/>
      <c r="E20" s="389"/>
      <c r="F20" s="389"/>
      <c r="G20" s="457">
        <f>SUM(G17:G19)</f>
        <v>0</v>
      </c>
      <c r="H20" s="458"/>
      <c r="I20" s="457">
        <f>SUM(I17:I19)</f>
        <v>0</v>
      </c>
      <c r="J20" s="458"/>
      <c r="K20" s="457"/>
      <c r="L20" s="391"/>
      <c r="M20" s="85"/>
    </row>
    <row r="21" spans="1:13" s="324" customFormat="1" hidden="1" x14ac:dyDescent="0.2">
      <c r="A21" s="443"/>
      <c r="B21" s="329"/>
      <c r="C21" s="459" t="s">
        <v>502</v>
      </c>
      <c r="D21" s="445"/>
      <c r="E21" s="445"/>
      <c r="F21" s="445"/>
      <c r="G21" s="454"/>
      <c r="H21" s="454"/>
      <c r="I21" s="454"/>
      <c r="J21" s="454"/>
      <c r="K21" s="454"/>
      <c r="L21" s="393"/>
      <c r="M21" s="85"/>
    </row>
    <row r="22" spans="1:13" s="324" customFormat="1" hidden="1" x14ac:dyDescent="0.2">
      <c r="A22" s="443"/>
      <c r="B22" s="329"/>
      <c r="C22" s="348"/>
      <c r="D22" s="445"/>
      <c r="E22" s="445"/>
      <c r="F22" s="445"/>
      <c r="G22" s="454"/>
      <c r="H22" s="454"/>
      <c r="I22" s="454"/>
      <c r="J22" s="454"/>
      <c r="K22" s="454"/>
      <c r="L22" s="393"/>
      <c r="M22" s="85"/>
    </row>
    <row r="23" spans="1:13" s="324" customFormat="1" hidden="1" x14ac:dyDescent="0.2">
      <c r="A23" s="443"/>
      <c r="B23" s="329"/>
      <c r="C23" s="332" t="s">
        <v>550</v>
      </c>
      <c r="D23" s="348"/>
      <c r="E23" s="348"/>
      <c r="F23" s="348"/>
      <c r="G23" s="460"/>
      <c r="H23" s="460"/>
      <c r="I23" s="460"/>
      <c r="J23" s="460"/>
      <c r="K23" s="460"/>
      <c r="L23" s="348"/>
      <c r="M23" s="85"/>
    </row>
    <row r="24" spans="1:13" s="324" customFormat="1" hidden="1" x14ac:dyDescent="0.2">
      <c r="A24" s="443"/>
      <c r="B24" s="329"/>
      <c r="C24" s="446" t="s">
        <v>500</v>
      </c>
      <c r="D24" s="356"/>
      <c r="E24" s="308"/>
      <c r="F24" s="308"/>
      <c r="G24" s="357" t="s">
        <v>131</v>
      </c>
      <c r="H24" s="357"/>
      <c r="I24" s="357" t="s">
        <v>132</v>
      </c>
      <c r="J24" s="447"/>
      <c r="K24" s="357"/>
      <c r="L24" s="393"/>
      <c r="M24" s="85"/>
    </row>
    <row r="25" spans="1:13" s="324" customFormat="1" hidden="1" x14ac:dyDescent="0.2">
      <c r="A25" s="443"/>
      <c r="B25" s="329"/>
      <c r="C25" s="448" t="s">
        <v>129</v>
      </c>
      <c r="D25" s="384"/>
      <c r="E25" s="384"/>
      <c r="F25" s="384"/>
      <c r="G25" s="449"/>
      <c r="H25" s="450"/>
      <c r="I25" s="449"/>
      <c r="J25" s="450"/>
      <c r="K25" s="451"/>
      <c r="L25" s="452"/>
      <c r="M25" s="85"/>
    </row>
    <row r="26" spans="1:13" s="324" customFormat="1" hidden="1" x14ac:dyDescent="0.2">
      <c r="A26" s="443"/>
      <c r="B26" s="329"/>
      <c r="C26" s="445" t="s">
        <v>486</v>
      </c>
      <c r="D26" s="308"/>
      <c r="E26" s="308"/>
      <c r="F26" s="308"/>
      <c r="G26" s="453"/>
      <c r="H26" s="454"/>
      <c r="I26" s="453"/>
      <c r="J26" s="454"/>
      <c r="K26" s="455"/>
      <c r="L26" s="393"/>
      <c r="M26" s="85"/>
    </row>
    <row r="27" spans="1:13" s="324" customFormat="1" hidden="1" x14ac:dyDescent="0.2">
      <c r="A27" s="443"/>
      <c r="B27" s="329"/>
      <c r="C27" s="445" t="s">
        <v>487</v>
      </c>
      <c r="D27" s="308"/>
      <c r="E27" s="308"/>
      <c r="F27" s="308"/>
      <c r="G27" s="453"/>
      <c r="H27" s="454"/>
      <c r="I27" s="453"/>
      <c r="J27" s="454"/>
      <c r="K27" s="455"/>
      <c r="L27" s="393"/>
      <c r="M27" s="85"/>
    </row>
    <row r="28" spans="1:13" s="324" customFormat="1" ht="12" hidden="1" thickBot="1" x14ac:dyDescent="0.25">
      <c r="A28" s="443"/>
      <c r="B28" s="329"/>
      <c r="C28" s="456" t="s">
        <v>137</v>
      </c>
      <c r="D28" s="389"/>
      <c r="E28" s="389"/>
      <c r="F28" s="389"/>
      <c r="G28" s="457">
        <f>SUM(G25:G27)</f>
        <v>0</v>
      </c>
      <c r="H28" s="458"/>
      <c r="I28" s="457">
        <f>SUM(I25:I27)</f>
        <v>0</v>
      </c>
      <c r="J28" s="458"/>
      <c r="K28" s="457"/>
      <c r="L28" s="391"/>
      <c r="M28" s="85"/>
    </row>
    <row r="29" spans="1:13" s="324" customFormat="1" hidden="1" x14ac:dyDescent="0.2">
      <c r="A29" s="443"/>
      <c r="B29" s="329"/>
      <c r="C29" s="459" t="s">
        <v>502</v>
      </c>
      <c r="D29" s="445"/>
      <c r="E29" s="445"/>
      <c r="F29" s="445"/>
      <c r="G29" s="393"/>
      <c r="H29" s="393"/>
      <c r="I29" s="393"/>
      <c r="J29" s="393"/>
      <c r="K29" s="393"/>
      <c r="L29" s="393"/>
      <c r="M29" s="85"/>
    </row>
    <row r="30" spans="1:13" s="324" customFormat="1" hidden="1" x14ac:dyDescent="0.2">
      <c r="A30" s="443"/>
      <c r="B30" s="329"/>
      <c r="C30" s="348"/>
      <c r="D30" s="445"/>
      <c r="E30" s="445"/>
      <c r="F30" s="445"/>
      <c r="G30" s="393"/>
      <c r="H30" s="393"/>
      <c r="I30" s="393"/>
      <c r="J30" s="393"/>
      <c r="K30" s="393"/>
      <c r="L30" s="393"/>
      <c r="M30" s="85"/>
    </row>
    <row r="31" spans="1:13" s="324" customFormat="1" hidden="1" x14ac:dyDescent="0.2">
      <c r="A31" s="443"/>
      <c r="B31" s="329"/>
      <c r="C31" s="733" t="s">
        <v>551</v>
      </c>
      <c r="D31" s="733"/>
      <c r="E31" s="733"/>
      <c r="F31" s="733"/>
      <c r="G31" s="733"/>
      <c r="H31" s="733"/>
      <c r="I31" s="733"/>
      <c r="J31" s="733"/>
      <c r="K31" s="733"/>
      <c r="L31" s="733"/>
      <c r="M31" s="85"/>
    </row>
    <row r="32" spans="1:13" s="324" customFormat="1" hidden="1" x14ac:dyDescent="0.2">
      <c r="A32" s="443"/>
      <c r="B32" s="329"/>
      <c r="C32" s="733"/>
      <c r="D32" s="733"/>
      <c r="E32" s="733"/>
      <c r="F32" s="733"/>
      <c r="G32" s="733"/>
      <c r="H32" s="733"/>
      <c r="I32" s="733"/>
      <c r="J32" s="733"/>
      <c r="K32" s="733"/>
      <c r="L32" s="733"/>
      <c r="M32" s="85"/>
    </row>
    <row r="33" spans="1:20" s="324" customFormat="1" hidden="1" x14ac:dyDescent="0.2">
      <c r="A33" s="443"/>
      <c r="B33" s="329"/>
      <c r="C33" s="742" t="s">
        <v>552</v>
      </c>
      <c r="D33" s="742"/>
      <c r="E33" s="742"/>
      <c r="F33" s="742"/>
      <c r="G33" s="393"/>
      <c r="H33" s="393"/>
      <c r="I33" s="393"/>
      <c r="J33" s="393"/>
      <c r="K33" s="393"/>
      <c r="L33" s="393"/>
      <c r="M33" s="85"/>
    </row>
    <row r="34" spans="1:20" s="324" customFormat="1" hidden="1" x14ac:dyDescent="0.2">
      <c r="A34" s="443"/>
      <c r="B34" s="329"/>
      <c r="C34" s="348"/>
      <c r="D34" s="445"/>
      <c r="E34" s="445"/>
      <c r="F34" s="445"/>
      <c r="G34" s="393"/>
      <c r="H34" s="393"/>
      <c r="I34" s="393"/>
      <c r="J34" s="393"/>
      <c r="K34" s="393"/>
      <c r="L34" s="393"/>
      <c r="M34" s="85"/>
    </row>
    <row r="35" spans="1:20" s="324" customFormat="1" hidden="1" x14ac:dyDescent="0.2">
      <c r="A35" s="443"/>
      <c r="B35" s="329"/>
      <c r="C35" s="332" t="s">
        <v>553</v>
      </c>
      <c r="D35" s="348"/>
      <c r="E35" s="348"/>
      <c r="F35" s="348"/>
      <c r="G35" s="348"/>
      <c r="H35" s="348"/>
      <c r="I35" s="348"/>
      <c r="J35" s="348"/>
      <c r="K35" s="348"/>
      <c r="L35" s="348"/>
      <c r="M35" s="85"/>
    </row>
    <row r="36" spans="1:20" s="324" customFormat="1" hidden="1" x14ac:dyDescent="0.2">
      <c r="A36" s="443"/>
      <c r="B36" s="329"/>
      <c r="C36" s="446"/>
      <c r="D36" s="356"/>
      <c r="E36" s="308"/>
      <c r="F36" s="308"/>
      <c r="G36" s="357" t="s">
        <v>131</v>
      </c>
      <c r="H36" s="357"/>
      <c r="I36" s="357" t="s">
        <v>132</v>
      </c>
      <c r="J36" s="308"/>
      <c r="K36" s="461"/>
      <c r="L36" s="393"/>
      <c r="M36" s="85"/>
    </row>
    <row r="37" spans="1:20" s="324" customFormat="1" hidden="1" x14ac:dyDescent="0.2">
      <c r="A37" s="443"/>
      <c r="B37" s="329"/>
      <c r="C37" s="448" t="s">
        <v>554</v>
      </c>
      <c r="D37" s="384"/>
      <c r="E37" s="384"/>
      <c r="F37" s="384"/>
      <c r="G37" s="462">
        <v>1</v>
      </c>
      <c r="H37" s="450"/>
      <c r="I37" s="449" t="s">
        <v>170</v>
      </c>
      <c r="J37" s="452"/>
      <c r="K37" s="463"/>
      <c r="L37" s="452"/>
      <c r="M37" s="85"/>
    </row>
    <row r="38" spans="1:20" s="324" customFormat="1" hidden="1" x14ac:dyDescent="0.2">
      <c r="A38" s="443"/>
      <c r="B38" s="329"/>
      <c r="C38" s="445" t="s">
        <v>555</v>
      </c>
      <c r="D38" s="308"/>
      <c r="E38" s="308"/>
      <c r="F38" s="308"/>
      <c r="G38" s="455" t="s">
        <v>552</v>
      </c>
      <c r="H38" s="454"/>
      <c r="I38" s="455" t="s">
        <v>552</v>
      </c>
      <c r="J38" s="393"/>
      <c r="K38" s="464"/>
      <c r="L38" s="393"/>
      <c r="M38" s="85"/>
    </row>
    <row r="39" spans="1:20" s="324" customFormat="1" hidden="1" x14ac:dyDescent="0.2">
      <c r="A39" s="443"/>
      <c r="B39" s="329"/>
      <c r="C39" s="459" t="s">
        <v>502</v>
      </c>
      <c r="D39" s="445"/>
      <c r="E39" s="445"/>
      <c r="F39" s="445"/>
      <c r="G39" s="393"/>
      <c r="H39" s="393"/>
      <c r="I39" s="393"/>
      <c r="J39" s="393"/>
      <c r="K39" s="393"/>
      <c r="L39" s="393"/>
      <c r="M39" s="85"/>
    </row>
    <row r="40" spans="1:20" s="324" customFormat="1" hidden="1" x14ac:dyDescent="0.2">
      <c r="A40" s="443"/>
      <c r="B40" s="329"/>
      <c r="C40" s="330"/>
      <c r="D40" s="444"/>
      <c r="E40" s="444"/>
      <c r="F40" s="444"/>
      <c r="G40" s="331"/>
      <c r="H40" s="331"/>
      <c r="I40" s="331"/>
      <c r="J40" s="331"/>
      <c r="K40" s="331"/>
      <c r="L40" s="331"/>
      <c r="M40" s="85"/>
    </row>
    <row r="41" spans="1:20" s="324" customFormat="1" hidden="1" x14ac:dyDescent="0.2">
      <c r="A41" s="443"/>
      <c r="B41" s="329"/>
      <c r="C41" s="330"/>
      <c r="D41" s="444"/>
      <c r="E41" s="444"/>
      <c r="F41" s="444"/>
      <c r="G41" s="331"/>
      <c r="H41" s="331"/>
      <c r="I41" s="331"/>
      <c r="J41" s="331"/>
      <c r="K41" s="331"/>
      <c r="L41" s="331"/>
      <c r="M41" s="85"/>
    </row>
    <row r="42" spans="1:20" s="129" customFormat="1" ht="18.75" customHeight="1" x14ac:dyDescent="0.25">
      <c r="A42" s="328"/>
      <c r="B42" s="125" t="s">
        <v>556</v>
      </c>
      <c r="C42" s="123" t="s">
        <v>557</v>
      </c>
      <c r="D42" s="126"/>
      <c r="E42" s="126"/>
      <c r="F42" s="126"/>
      <c r="G42" s="127"/>
      <c r="H42" s="127"/>
      <c r="I42" s="127"/>
      <c r="J42" s="127"/>
      <c r="K42" s="127"/>
      <c r="L42" s="127"/>
      <c r="M42" s="128"/>
      <c r="N42" s="324"/>
      <c r="O42" s="324"/>
      <c r="P42" s="324"/>
      <c r="Q42" s="324"/>
      <c r="R42" s="324"/>
      <c r="S42" s="324"/>
      <c r="T42" s="324"/>
    </row>
    <row r="43" spans="1:20" s="324" customFormat="1" x14ac:dyDescent="0.25">
      <c r="A43" s="308"/>
      <c r="B43" s="465"/>
      <c r="C43" s="466"/>
      <c r="D43" s="326"/>
      <c r="E43" s="326"/>
      <c r="F43" s="326"/>
      <c r="M43" s="74"/>
    </row>
    <row r="44" spans="1:20" s="324" customFormat="1" x14ac:dyDescent="0.25">
      <c r="A44" s="308"/>
      <c r="B44" s="465"/>
      <c r="C44" s="466"/>
      <c r="D44" s="326"/>
      <c r="E44" s="326"/>
      <c r="F44" s="326"/>
      <c r="M44" s="74"/>
    </row>
    <row r="45" spans="1:20" s="324" customFormat="1" x14ac:dyDescent="0.2">
      <c r="A45" s="308"/>
      <c r="B45" s="76"/>
      <c r="C45" s="420" t="s">
        <v>558</v>
      </c>
      <c r="D45" s="327"/>
      <c r="E45" s="327"/>
      <c r="F45" s="327"/>
      <c r="G45" s="327"/>
      <c r="H45" s="327"/>
      <c r="I45" s="327"/>
      <c r="J45" s="327"/>
      <c r="K45" s="327"/>
      <c r="L45" s="327"/>
      <c r="M45" s="74"/>
    </row>
    <row r="46" spans="1:20" s="324" customFormat="1" x14ac:dyDescent="0.2">
      <c r="A46" s="308"/>
      <c r="B46" s="76"/>
      <c r="C46" s="467"/>
      <c r="D46" s="327"/>
      <c r="E46" s="327"/>
      <c r="F46" s="736" t="s">
        <v>131</v>
      </c>
      <c r="G46" s="736"/>
      <c r="H46" s="736"/>
      <c r="I46" s="334"/>
      <c r="J46" s="736" t="s">
        <v>132</v>
      </c>
      <c r="K46" s="736"/>
      <c r="L46" s="736"/>
      <c r="M46" s="74"/>
    </row>
    <row r="47" spans="1:20" s="327" customFormat="1" x14ac:dyDescent="0.2">
      <c r="A47" s="308"/>
      <c r="B47" s="73"/>
      <c r="C47" s="468"/>
      <c r="D47" s="468"/>
      <c r="E47" s="468"/>
      <c r="F47" s="469" t="s">
        <v>134</v>
      </c>
      <c r="G47" s="469" t="s">
        <v>135</v>
      </c>
      <c r="H47" s="469" t="s">
        <v>136</v>
      </c>
      <c r="I47" s="468"/>
      <c r="J47" s="469" t="s">
        <v>134</v>
      </c>
      <c r="K47" s="469" t="s">
        <v>135</v>
      </c>
      <c r="L47" s="469" t="s">
        <v>136</v>
      </c>
      <c r="M47" s="74"/>
      <c r="O47" s="324"/>
      <c r="P47" s="324"/>
      <c r="Q47" s="324"/>
      <c r="R47" s="324"/>
    </row>
    <row r="48" spans="1:20" s="327" customFormat="1" ht="15" x14ac:dyDescent="0.25">
      <c r="A48" s="308"/>
      <c r="B48" s="73"/>
      <c r="C48" s="470" t="s">
        <v>559</v>
      </c>
      <c r="D48" s="470"/>
      <c r="E48" s="471"/>
      <c r="F48" s="472">
        <v>0</v>
      </c>
      <c r="G48" s="472">
        <v>0</v>
      </c>
      <c r="H48" s="473">
        <v>0.33329999999999999</v>
      </c>
      <c r="I48" s="473"/>
      <c r="J48" s="472">
        <v>0</v>
      </c>
      <c r="K48" s="472">
        <v>0</v>
      </c>
      <c r="L48" s="473">
        <v>0.66669999999999996</v>
      </c>
      <c r="M48" s="74"/>
      <c r="O48"/>
    </row>
    <row r="49" spans="1:18" s="327" customFormat="1" ht="15" x14ac:dyDescent="0.25">
      <c r="A49" s="308"/>
      <c r="B49" s="73"/>
      <c r="C49" s="396" t="s">
        <v>560</v>
      </c>
      <c r="D49" s="396"/>
      <c r="E49" s="444"/>
      <c r="F49" s="474">
        <v>0</v>
      </c>
      <c r="G49" s="474">
        <v>0</v>
      </c>
      <c r="H49" s="475">
        <v>0.75</v>
      </c>
      <c r="I49" s="475"/>
      <c r="J49" s="476">
        <v>0</v>
      </c>
      <c r="K49" s="476">
        <v>0</v>
      </c>
      <c r="L49" s="475">
        <v>0.25</v>
      </c>
      <c r="M49" s="74"/>
      <c r="O49"/>
    </row>
    <row r="50" spans="1:18" s="327" customFormat="1" ht="15" x14ac:dyDescent="0.25">
      <c r="A50" s="308"/>
      <c r="B50" s="73"/>
      <c r="C50" s="396" t="s">
        <v>514</v>
      </c>
      <c r="D50" s="396"/>
      <c r="E50" s="444"/>
      <c r="F50" s="474">
        <v>0</v>
      </c>
      <c r="G50" s="474">
        <v>0</v>
      </c>
      <c r="H50" s="474">
        <v>0</v>
      </c>
      <c r="I50" s="475"/>
      <c r="J50" s="476">
        <v>0</v>
      </c>
      <c r="K50" s="476">
        <v>0</v>
      </c>
      <c r="L50" s="475">
        <v>1</v>
      </c>
      <c r="M50" s="74"/>
      <c r="O50"/>
    </row>
    <row r="51" spans="1:18" s="327" customFormat="1" ht="15" x14ac:dyDescent="0.25">
      <c r="A51" s="308"/>
      <c r="B51" s="73"/>
      <c r="C51" s="404" t="s">
        <v>516</v>
      </c>
      <c r="F51" s="476">
        <v>0</v>
      </c>
      <c r="G51" s="476">
        <v>0</v>
      </c>
      <c r="H51" s="476">
        <v>0</v>
      </c>
      <c r="I51" s="477"/>
      <c r="J51" s="476">
        <v>0</v>
      </c>
      <c r="K51" s="477">
        <v>0.6</v>
      </c>
      <c r="L51" s="478">
        <v>0.4</v>
      </c>
      <c r="M51" s="74"/>
      <c r="O51"/>
      <c r="Q51" s="603"/>
      <c r="R51" s="603"/>
    </row>
    <row r="52" spans="1:18" s="327" customFormat="1" ht="15" x14ac:dyDescent="0.25">
      <c r="A52" s="308"/>
      <c r="B52" s="73"/>
      <c r="C52" s="327" t="s">
        <v>517</v>
      </c>
      <c r="F52" s="476">
        <v>0</v>
      </c>
      <c r="G52" s="477">
        <v>0.1875</v>
      </c>
      <c r="H52" s="476">
        <v>0</v>
      </c>
      <c r="I52" s="477"/>
      <c r="J52" s="476">
        <v>0</v>
      </c>
      <c r="K52" s="477">
        <v>0.5625</v>
      </c>
      <c r="L52" s="478">
        <v>0.25</v>
      </c>
      <c r="M52" s="74"/>
      <c r="O52"/>
      <c r="Q52" s="603"/>
      <c r="R52" s="603"/>
    </row>
    <row r="53" spans="1:18" s="327" customFormat="1" ht="15" x14ac:dyDescent="0.25">
      <c r="A53" s="308"/>
      <c r="B53" s="73"/>
      <c r="C53" s="404" t="s">
        <v>518</v>
      </c>
      <c r="F53" s="476">
        <v>0</v>
      </c>
      <c r="G53" s="477">
        <v>0.18179999999999999</v>
      </c>
      <c r="H53" s="477">
        <v>6.0600000000000001E-2</v>
      </c>
      <c r="I53" s="477"/>
      <c r="J53" s="476">
        <v>0</v>
      </c>
      <c r="K53" s="477">
        <v>0.60609999999999997</v>
      </c>
      <c r="L53" s="478">
        <v>0.1515</v>
      </c>
      <c r="M53" s="74"/>
      <c r="O53"/>
      <c r="Q53" s="603"/>
      <c r="R53" s="603"/>
    </row>
    <row r="54" spans="1:18" s="327" customFormat="1" ht="15" x14ac:dyDescent="0.25">
      <c r="A54" s="308"/>
      <c r="B54" s="73"/>
      <c r="C54" s="404" t="s">
        <v>519</v>
      </c>
      <c r="F54" s="477">
        <v>4.2250000000000003E-2</v>
      </c>
      <c r="G54" s="477">
        <v>0.40844999999999998</v>
      </c>
      <c r="H54" s="477">
        <v>9.8589999999999997E-2</v>
      </c>
      <c r="I54" s="477"/>
      <c r="J54" s="479">
        <v>2.8170000000000001E-2</v>
      </c>
      <c r="K54" s="477">
        <v>0.33803</v>
      </c>
      <c r="L54" s="478">
        <v>8.4510000000000002E-2</v>
      </c>
      <c r="M54" s="74"/>
      <c r="O54"/>
      <c r="Q54" s="603"/>
      <c r="R54" s="603"/>
    </row>
    <row r="55" spans="1:18" s="327" customFormat="1" ht="15" x14ac:dyDescent="0.25">
      <c r="A55" s="308"/>
      <c r="B55" s="73"/>
      <c r="C55" s="404" t="s">
        <v>520</v>
      </c>
      <c r="F55" s="477">
        <v>0.10580000000000001</v>
      </c>
      <c r="G55" s="477">
        <v>0.34129999999999999</v>
      </c>
      <c r="H55" s="477">
        <v>6.7299999999999999E-2</v>
      </c>
      <c r="I55" s="477"/>
      <c r="J55" s="479">
        <v>0.10580000000000001</v>
      </c>
      <c r="K55" s="477">
        <v>0.29809999999999998</v>
      </c>
      <c r="L55" s="478">
        <v>8.1699999999999995E-2</v>
      </c>
      <c r="M55" s="74"/>
      <c r="O55"/>
      <c r="Q55" s="603"/>
      <c r="R55" s="603"/>
    </row>
    <row r="56" spans="1:18" s="327" customFormat="1" ht="15" x14ac:dyDescent="0.25">
      <c r="A56" s="308"/>
      <c r="B56" s="73"/>
      <c r="C56" s="404" t="s">
        <v>521</v>
      </c>
      <c r="F56" s="477">
        <v>0.163636</v>
      </c>
      <c r="G56" s="477">
        <v>0.43636399999999997</v>
      </c>
      <c r="H56" s="477">
        <v>0.18181800000000001</v>
      </c>
      <c r="I56" s="477"/>
      <c r="J56" s="479">
        <v>0.163636</v>
      </c>
      <c r="K56" s="477">
        <v>5.4545000000000003E-2</v>
      </c>
      <c r="L56" s="478">
        <v>0</v>
      </c>
      <c r="M56" s="74"/>
      <c r="O56"/>
      <c r="Q56" s="603"/>
      <c r="R56" s="603"/>
    </row>
    <row r="57" spans="1:18" s="327" customFormat="1" x14ac:dyDescent="0.2">
      <c r="A57" s="308"/>
      <c r="B57" s="73"/>
      <c r="C57" s="480"/>
      <c r="D57" s="480"/>
      <c r="E57" s="480"/>
      <c r="F57" s="480"/>
      <c r="G57" s="480"/>
      <c r="H57" s="480"/>
      <c r="I57" s="480"/>
      <c r="J57" s="480"/>
      <c r="K57" s="480"/>
      <c r="L57" s="480"/>
      <c r="M57" s="74"/>
    </row>
    <row r="58" spans="1:18" s="324" customFormat="1" x14ac:dyDescent="0.25">
      <c r="A58" s="308"/>
      <c r="B58" s="73"/>
      <c r="C58" s="481"/>
      <c r="M58" s="74"/>
    </row>
    <row r="59" spans="1:18" s="324" customFormat="1" x14ac:dyDescent="0.25">
      <c r="A59" s="308"/>
      <c r="B59" s="73"/>
      <c r="C59" s="481"/>
      <c r="M59" s="74"/>
    </row>
    <row r="60" spans="1:18" s="129" customFormat="1" ht="18.75" customHeight="1" x14ac:dyDescent="0.25">
      <c r="A60" s="308"/>
      <c r="B60" s="125" t="s">
        <v>561</v>
      </c>
      <c r="C60" s="123" t="s">
        <v>562</v>
      </c>
      <c r="D60" s="126"/>
      <c r="E60" s="126"/>
      <c r="F60" s="126"/>
      <c r="G60" s="127"/>
      <c r="H60" s="127"/>
      <c r="I60" s="127"/>
      <c r="J60" s="127"/>
      <c r="K60" s="127"/>
      <c r="L60" s="127"/>
      <c r="M60" s="128"/>
    </row>
    <row r="61" spans="1:18" s="324" customFormat="1" x14ac:dyDescent="0.2">
      <c r="A61" s="308"/>
      <c r="B61" s="76"/>
      <c r="C61" s="482"/>
      <c r="D61" s="482"/>
      <c r="E61" s="482"/>
      <c r="F61" s="482"/>
      <c r="G61" s="482"/>
      <c r="M61" s="74"/>
    </row>
    <row r="62" spans="1:18" s="324" customFormat="1" x14ac:dyDescent="0.2">
      <c r="A62" s="308"/>
      <c r="B62" s="76"/>
      <c r="C62" s="482"/>
      <c r="D62" s="482"/>
      <c r="E62" s="482"/>
      <c r="F62" s="482"/>
      <c r="G62" s="482"/>
      <c r="M62" s="74"/>
    </row>
    <row r="63" spans="1:18" s="324" customFormat="1" x14ac:dyDescent="0.2">
      <c r="A63" s="308"/>
      <c r="B63" s="76"/>
      <c r="C63" s="420" t="s">
        <v>563</v>
      </c>
      <c r="I63" s="326"/>
      <c r="J63" s="326"/>
      <c r="K63" s="326"/>
      <c r="L63" s="326"/>
      <c r="M63" s="74"/>
    </row>
    <row r="64" spans="1:18" s="324" customFormat="1" x14ac:dyDescent="0.2">
      <c r="A64" s="308"/>
      <c r="B64" s="76"/>
      <c r="C64" s="483"/>
      <c r="D64" s="468"/>
      <c r="E64" s="469" t="s">
        <v>131</v>
      </c>
      <c r="G64" s="469" t="s">
        <v>132</v>
      </c>
      <c r="H64" s="469"/>
      <c r="I64" s="469"/>
      <c r="J64" s="484"/>
      <c r="K64" s="469"/>
      <c r="L64" s="331"/>
      <c r="M64" s="74"/>
    </row>
    <row r="65" spans="1:20" s="324" customFormat="1" x14ac:dyDescent="0.2">
      <c r="A65" s="308"/>
      <c r="B65" s="76"/>
      <c r="C65" s="741" t="s">
        <v>564</v>
      </c>
      <c r="D65" s="741"/>
      <c r="E65" s="485">
        <v>0</v>
      </c>
      <c r="F65" s="486"/>
      <c r="G65" s="487">
        <v>1</v>
      </c>
      <c r="H65" s="488"/>
      <c r="I65" s="480"/>
      <c r="J65" s="488"/>
      <c r="K65" s="480"/>
      <c r="L65" s="120"/>
      <c r="M65" s="74"/>
      <c r="Q65" s="489"/>
      <c r="R65" s="489"/>
      <c r="S65" s="489"/>
      <c r="T65" s="489"/>
    </row>
    <row r="66" spans="1:20" s="324" customFormat="1" ht="15" x14ac:dyDescent="0.2">
      <c r="A66" s="308"/>
      <c r="B66" s="76"/>
      <c r="C66" s="743" t="s">
        <v>565</v>
      </c>
      <c r="D66" s="743"/>
      <c r="E66" s="490">
        <v>0.15</v>
      </c>
      <c r="F66" s="491"/>
      <c r="G66" s="490">
        <v>0.85</v>
      </c>
      <c r="H66" s="492"/>
      <c r="I66" s="493"/>
      <c r="J66" s="492"/>
      <c r="K66" s="493"/>
      <c r="M66" s="74"/>
      <c r="O66" s="494"/>
      <c r="Q66" s="489"/>
      <c r="R66" s="489"/>
      <c r="S66" s="489"/>
      <c r="T66" s="489"/>
    </row>
    <row r="67" spans="1:20" s="324" customFormat="1" ht="15" x14ac:dyDescent="0.2">
      <c r="A67" s="308"/>
      <c r="B67" s="76"/>
      <c r="C67" s="743" t="s">
        <v>566</v>
      </c>
      <c r="D67" s="743"/>
      <c r="E67" s="490">
        <v>0.30299999999999999</v>
      </c>
      <c r="F67" s="491"/>
      <c r="G67" s="490">
        <v>0.69699999999999995</v>
      </c>
      <c r="H67" s="492"/>
      <c r="I67" s="493"/>
      <c r="J67" s="492"/>
      <c r="K67" s="493"/>
      <c r="M67" s="74"/>
      <c r="O67" s="494"/>
      <c r="Q67" s="489"/>
      <c r="R67" s="489"/>
      <c r="S67" s="489"/>
      <c r="T67" s="489"/>
    </row>
    <row r="68" spans="1:20" s="324" customFormat="1" ht="15" x14ac:dyDescent="0.2">
      <c r="A68" s="308"/>
      <c r="B68" s="76"/>
      <c r="C68" s="743" t="s">
        <v>567</v>
      </c>
      <c r="D68" s="743"/>
      <c r="E68" s="490">
        <v>0.43940000000000001</v>
      </c>
      <c r="F68" s="491"/>
      <c r="G68" s="490">
        <v>0.56059999999999999</v>
      </c>
      <c r="H68" s="492"/>
      <c r="I68" s="493"/>
      <c r="J68" s="492"/>
      <c r="K68" s="493"/>
      <c r="M68" s="74"/>
      <c r="O68" s="494"/>
      <c r="Q68" s="489"/>
      <c r="R68" s="489"/>
      <c r="S68" s="489"/>
      <c r="T68" s="489"/>
    </row>
    <row r="69" spans="1:20" s="324" customFormat="1" ht="15" x14ac:dyDescent="0.2">
      <c r="A69" s="308"/>
      <c r="B69" s="76"/>
      <c r="C69" s="743" t="s">
        <v>568</v>
      </c>
      <c r="D69" s="743"/>
      <c r="E69" s="490">
        <v>0.49359999999999998</v>
      </c>
      <c r="F69" s="491"/>
      <c r="G69" s="490">
        <v>0.50639999999999996</v>
      </c>
      <c r="H69" s="492"/>
      <c r="I69" s="493"/>
      <c r="J69" s="492"/>
      <c r="K69" s="493"/>
      <c r="M69" s="74"/>
      <c r="O69" s="494"/>
      <c r="Q69" s="489"/>
      <c r="R69" s="489"/>
      <c r="S69" s="489"/>
      <c r="T69" s="489"/>
    </row>
    <row r="70" spans="1:20" s="324" customFormat="1" ht="15" x14ac:dyDescent="0.2">
      <c r="A70" s="308"/>
      <c r="B70" s="76"/>
      <c r="C70" s="743" t="s">
        <v>569</v>
      </c>
      <c r="D70" s="743">
        <v>0.20299145299145299</v>
      </c>
      <c r="E70" s="490">
        <v>0.71679999999999999</v>
      </c>
      <c r="F70" s="491"/>
      <c r="G70" s="490">
        <v>0.28320000000000001</v>
      </c>
      <c r="H70" s="492"/>
      <c r="I70" s="493"/>
      <c r="J70" s="492"/>
      <c r="K70" s="493"/>
      <c r="M70" s="74"/>
      <c r="O70" s="494"/>
      <c r="R70" s="270"/>
      <c r="S70" s="270"/>
      <c r="T70" s="489"/>
    </row>
    <row r="71" spans="1:20" s="324" customFormat="1" ht="15.75" thickBot="1" x14ac:dyDescent="0.25">
      <c r="A71" s="308"/>
      <c r="B71" s="76"/>
      <c r="C71" s="740" t="s">
        <v>137</v>
      </c>
      <c r="D71" s="740">
        <v>0.47649572649572652</v>
      </c>
      <c r="E71" s="495">
        <v>0.5141</v>
      </c>
      <c r="F71" s="496"/>
      <c r="G71" s="495">
        <v>0.4859</v>
      </c>
      <c r="H71" s="497"/>
      <c r="I71" s="498"/>
      <c r="J71" s="497"/>
      <c r="K71" s="498"/>
      <c r="L71" s="131"/>
      <c r="M71" s="74"/>
      <c r="O71" s="494"/>
      <c r="R71" s="270"/>
      <c r="S71" s="270"/>
      <c r="T71" s="489"/>
    </row>
    <row r="72" spans="1:20" s="324" customFormat="1" ht="15.75" thickTop="1" x14ac:dyDescent="0.2">
      <c r="A72" s="308"/>
      <c r="B72" s="76"/>
      <c r="C72" s="499"/>
      <c r="D72" s="499"/>
      <c r="E72" s="490"/>
      <c r="F72" s="491"/>
      <c r="G72" s="490"/>
      <c r="H72" s="492"/>
      <c r="I72" s="493"/>
      <c r="J72" s="492"/>
      <c r="K72" s="493"/>
      <c r="M72" s="74"/>
      <c r="O72" s="494"/>
      <c r="R72" s="270"/>
      <c r="S72" s="270"/>
      <c r="T72" s="489"/>
    </row>
    <row r="73" spans="1:20" s="324" customFormat="1" x14ac:dyDescent="0.25">
      <c r="A73" s="308"/>
      <c r="B73" s="73"/>
      <c r="C73" s="481"/>
      <c r="M73" s="74"/>
    </row>
    <row r="74" spans="1:20" s="327" customFormat="1" x14ac:dyDescent="0.2">
      <c r="A74" s="308"/>
      <c r="B74" s="73"/>
      <c r="C74" s="324"/>
      <c r="D74" s="324"/>
      <c r="E74" s="324"/>
      <c r="F74" s="324"/>
      <c r="G74" s="324"/>
      <c r="H74" s="324"/>
      <c r="I74" s="324"/>
      <c r="J74" s="324"/>
      <c r="K74" s="324"/>
      <c r="L74" s="324"/>
      <c r="M74" s="74"/>
    </row>
    <row r="75" spans="1:20" s="129" customFormat="1" ht="18.75" customHeight="1" x14ac:dyDescent="0.25">
      <c r="A75" s="308"/>
      <c r="B75" s="125" t="s">
        <v>570</v>
      </c>
      <c r="C75" s="123" t="s">
        <v>28</v>
      </c>
      <c r="D75" s="126"/>
      <c r="E75" s="126"/>
      <c r="F75" s="126"/>
      <c r="G75" s="127"/>
      <c r="H75" s="127"/>
      <c r="I75" s="127"/>
      <c r="J75" s="127"/>
      <c r="K75" s="127"/>
      <c r="L75" s="127"/>
      <c r="M75" s="128"/>
      <c r="N75" s="466"/>
      <c r="O75" s="324"/>
      <c r="P75" s="324"/>
    </row>
    <row r="76" spans="1:20" s="324" customFormat="1" x14ac:dyDescent="0.25">
      <c r="A76" s="308"/>
      <c r="B76" s="465"/>
      <c r="C76" s="466"/>
      <c r="D76" s="326"/>
      <c r="E76" s="326"/>
      <c r="F76" s="326"/>
      <c r="M76" s="74"/>
    </row>
    <row r="77" spans="1:20" s="324" customFormat="1" x14ac:dyDescent="0.25">
      <c r="A77" s="308"/>
      <c r="B77" s="465"/>
      <c r="C77" s="466"/>
      <c r="D77" s="326"/>
      <c r="E77" s="326"/>
      <c r="F77" s="326"/>
      <c r="M77" s="74"/>
    </row>
    <row r="78" spans="1:20" s="324" customFormat="1" x14ac:dyDescent="0.2">
      <c r="A78" s="308"/>
      <c r="B78" s="76"/>
      <c r="C78" s="332" t="s">
        <v>571</v>
      </c>
      <c r="D78" s="332"/>
      <c r="E78" s="332"/>
      <c r="F78" s="332"/>
      <c r="G78" s="332"/>
      <c r="H78" s="332"/>
      <c r="I78" s="332"/>
      <c r="J78" s="332"/>
      <c r="K78" s="332"/>
      <c r="L78" s="332"/>
      <c r="M78" s="74"/>
    </row>
    <row r="79" spans="1:20" s="324" customFormat="1" x14ac:dyDescent="0.2">
      <c r="A79" s="308"/>
      <c r="B79" s="76"/>
      <c r="C79" s="500"/>
      <c r="D79" s="500"/>
      <c r="E79" s="500"/>
      <c r="F79" s="500"/>
      <c r="G79" s="500"/>
      <c r="H79" s="500"/>
      <c r="I79" s="500"/>
      <c r="J79" s="500"/>
      <c r="K79" s="500"/>
      <c r="L79" s="500"/>
      <c r="M79" s="74"/>
    </row>
    <row r="80" spans="1:20" s="324" customFormat="1" x14ac:dyDescent="0.2">
      <c r="A80" s="308"/>
      <c r="B80" s="76"/>
      <c r="C80" s="500"/>
      <c r="D80" s="500"/>
      <c r="E80" s="500"/>
      <c r="F80" s="739" t="s">
        <v>528</v>
      </c>
      <c r="G80" s="739"/>
      <c r="H80" s="739"/>
      <c r="J80" s="736" t="s">
        <v>529</v>
      </c>
      <c r="K80" s="736"/>
      <c r="L80" s="736"/>
      <c r="M80" s="74"/>
    </row>
    <row r="81" spans="1:25" s="324" customFormat="1" x14ac:dyDescent="0.25">
      <c r="A81" s="308"/>
      <c r="B81" s="73"/>
      <c r="C81" s="446"/>
      <c r="D81" s="356"/>
      <c r="E81" s="356"/>
      <c r="F81" s="357" t="s">
        <v>134</v>
      </c>
      <c r="G81" s="357" t="s">
        <v>135</v>
      </c>
      <c r="H81" s="357" t="s">
        <v>136</v>
      </c>
      <c r="I81" s="356"/>
      <c r="J81" s="357" t="s">
        <v>134</v>
      </c>
      <c r="K81" s="357" t="s">
        <v>135</v>
      </c>
      <c r="L81" s="357" t="s">
        <v>136</v>
      </c>
      <c r="M81" s="74"/>
    </row>
    <row r="82" spans="1:25" s="324" customFormat="1" x14ac:dyDescent="0.25">
      <c r="A82" s="308"/>
      <c r="B82" s="73"/>
      <c r="C82" s="377" t="s">
        <v>572</v>
      </c>
      <c r="D82" s="358"/>
      <c r="E82" s="358"/>
      <c r="F82" s="501">
        <v>1.2931034482758621</v>
      </c>
      <c r="G82" s="501">
        <v>0.33649972633903963</v>
      </c>
      <c r="H82" s="502" t="s">
        <v>170</v>
      </c>
      <c r="I82" s="358"/>
      <c r="J82" s="502">
        <v>1.27</v>
      </c>
      <c r="K82" s="502">
        <v>0.48</v>
      </c>
      <c r="L82" s="502">
        <v>0.34414570211994533</v>
      </c>
      <c r="M82" s="74"/>
    </row>
    <row r="83" spans="1:25" s="324" customFormat="1" x14ac:dyDescent="0.25">
      <c r="A83" s="308"/>
      <c r="B83" s="73"/>
      <c r="C83" s="380" t="s">
        <v>573</v>
      </c>
      <c r="D83" s="361"/>
      <c r="E83" s="361"/>
      <c r="F83" s="503" t="s">
        <v>170</v>
      </c>
      <c r="G83" s="504">
        <v>0.83895708594194651</v>
      </c>
      <c r="H83" s="504">
        <v>0.54670329670329665</v>
      </c>
      <c r="J83" s="503" t="s">
        <v>170</v>
      </c>
      <c r="K83" s="503">
        <v>0.86319271975134615</v>
      </c>
      <c r="L83" s="503">
        <v>0.49543568464730303</v>
      </c>
      <c r="M83" s="74"/>
    </row>
    <row r="84" spans="1:25" s="324" customFormat="1" x14ac:dyDescent="0.25">
      <c r="A84" s="308"/>
      <c r="B84" s="73"/>
      <c r="C84" s="380" t="s">
        <v>574</v>
      </c>
      <c r="D84" s="361"/>
      <c r="E84" s="361"/>
      <c r="F84" s="504">
        <v>1.4630721433946927</v>
      </c>
      <c r="G84" s="504">
        <v>0.67015424862007478</v>
      </c>
      <c r="H84" s="504">
        <v>0.18949719848841481</v>
      </c>
      <c r="J84" s="503">
        <v>1.0304618170017112</v>
      </c>
      <c r="K84" s="503">
        <v>0.73055412317967461</v>
      </c>
      <c r="L84" s="503">
        <v>0.17732077916908323</v>
      </c>
      <c r="M84" s="74"/>
    </row>
    <row r="85" spans="1:25" s="324" customFormat="1" x14ac:dyDescent="0.25">
      <c r="A85" s="308"/>
      <c r="B85" s="73"/>
      <c r="C85" s="380" t="s">
        <v>575</v>
      </c>
      <c r="D85" s="361"/>
      <c r="E85" s="361"/>
      <c r="F85" s="504">
        <v>0.87709497206703912</v>
      </c>
      <c r="G85" s="504">
        <v>0.4681313375181072</v>
      </c>
      <c r="H85" s="504">
        <v>0.49907834101382487</v>
      </c>
      <c r="J85" s="503">
        <v>0.82681564718801315</v>
      </c>
      <c r="K85" s="503">
        <v>0.5014880988022572</v>
      </c>
      <c r="L85" s="503">
        <v>0.45863820309998626</v>
      </c>
      <c r="M85" s="74"/>
    </row>
    <row r="86" spans="1:25" s="324" customFormat="1" x14ac:dyDescent="0.25">
      <c r="A86" s="308"/>
      <c r="B86" s="73"/>
      <c r="C86" s="380" t="s">
        <v>576</v>
      </c>
      <c r="D86" s="361"/>
      <c r="E86" s="361"/>
      <c r="F86" s="504">
        <v>0.81146774696167034</v>
      </c>
      <c r="G86" s="504">
        <v>0.67158209877015818</v>
      </c>
      <c r="H86" s="504">
        <v>0.47084270353944307</v>
      </c>
      <c r="J86" s="503">
        <v>0.63547902634169895</v>
      </c>
      <c r="K86" s="503">
        <v>0.70895348429001837</v>
      </c>
      <c r="L86" s="503">
        <v>0.48944581793828551</v>
      </c>
      <c r="M86" s="74"/>
    </row>
    <row r="87" spans="1:25" s="324" customFormat="1" x14ac:dyDescent="0.25">
      <c r="A87" s="308"/>
      <c r="B87" s="73"/>
      <c r="C87" s="380" t="s">
        <v>577</v>
      </c>
      <c r="D87" s="361"/>
      <c r="E87" s="361"/>
      <c r="F87" s="503" t="s">
        <v>170</v>
      </c>
      <c r="G87" s="504">
        <v>0.75811655594711835</v>
      </c>
      <c r="H87" s="503" t="s">
        <v>170</v>
      </c>
      <c r="J87" s="503" t="s">
        <v>170</v>
      </c>
      <c r="K87" s="503">
        <v>0.75344682550701225</v>
      </c>
      <c r="L87" s="503" t="s">
        <v>170</v>
      </c>
      <c r="M87" s="74"/>
    </row>
    <row r="88" spans="1:25" s="327" customFormat="1" x14ac:dyDescent="0.2">
      <c r="A88" s="308"/>
      <c r="B88" s="73"/>
      <c r="C88" s="380" t="s">
        <v>578</v>
      </c>
      <c r="D88" s="346"/>
      <c r="E88" s="346"/>
      <c r="F88" s="504">
        <v>0.94999988125001489</v>
      </c>
      <c r="G88" s="504">
        <v>0.42267441860465116</v>
      </c>
      <c r="H88" s="503" t="s">
        <v>170</v>
      </c>
      <c r="J88" s="504">
        <v>1.1315494728692064</v>
      </c>
      <c r="K88" s="504">
        <v>0.64545029030199963</v>
      </c>
      <c r="L88" s="503" t="s">
        <v>170</v>
      </c>
      <c r="M88" s="74"/>
      <c r="N88" s="324"/>
      <c r="O88" s="324"/>
      <c r="P88" s="324"/>
      <c r="Q88" s="324"/>
      <c r="R88" s="324"/>
      <c r="S88" s="324"/>
      <c r="T88" s="324"/>
      <c r="U88" s="324"/>
      <c r="V88" s="324"/>
      <c r="W88" s="324"/>
      <c r="X88" s="324"/>
      <c r="Y88" s="324"/>
    </row>
    <row r="89" spans="1:25" s="324" customFormat="1" x14ac:dyDescent="0.25">
      <c r="A89" s="308"/>
      <c r="B89" s="73"/>
      <c r="C89" s="380" t="s">
        <v>579</v>
      </c>
      <c r="D89" s="361"/>
      <c r="E89" s="361"/>
      <c r="F89" s="504">
        <v>1.1647772190554222</v>
      </c>
      <c r="G89" s="504">
        <v>0.87073531582214381</v>
      </c>
      <c r="H89" s="503" t="s">
        <v>170</v>
      </c>
      <c r="J89" s="504">
        <v>0.79542235137440576</v>
      </c>
      <c r="K89" s="504">
        <v>0.64882344612855503</v>
      </c>
      <c r="L89" s="503" t="s">
        <v>170</v>
      </c>
      <c r="M89" s="74"/>
    </row>
    <row r="90" spans="1:25" s="324" customFormat="1" x14ac:dyDescent="0.25">
      <c r="A90" s="308"/>
      <c r="B90" s="73"/>
      <c r="C90" s="380" t="s">
        <v>487</v>
      </c>
      <c r="D90" s="361"/>
      <c r="E90" s="361"/>
      <c r="F90" s="503" t="s">
        <v>170</v>
      </c>
      <c r="G90" s="504">
        <v>1.5244047619047618</v>
      </c>
      <c r="H90" s="504">
        <v>0.35296697142857142</v>
      </c>
      <c r="I90" s="505"/>
      <c r="J90" s="503" t="s">
        <v>170</v>
      </c>
      <c r="K90" s="504">
        <v>1.5652380806130246</v>
      </c>
      <c r="L90" s="504">
        <v>0.27721607755967531</v>
      </c>
      <c r="M90" s="74"/>
    </row>
    <row r="91" spans="1:25" s="324" customFormat="1" x14ac:dyDescent="0.25">
      <c r="A91" s="308"/>
      <c r="B91" s="73"/>
      <c r="C91" s="380" t="s">
        <v>580</v>
      </c>
      <c r="D91" s="361"/>
      <c r="E91" s="361"/>
      <c r="F91" s="503" t="s">
        <v>170</v>
      </c>
      <c r="G91" s="504">
        <v>0.64127666933699623</v>
      </c>
      <c r="H91" s="503" t="s">
        <v>170</v>
      </c>
      <c r="I91" s="505"/>
      <c r="J91" s="503" t="s">
        <v>170</v>
      </c>
      <c r="K91" s="504">
        <v>0.61336791587984929</v>
      </c>
      <c r="L91" s="503" t="s">
        <v>170</v>
      </c>
      <c r="M91" s="74"/>
    </row>
    <row r="92" spans="1:25" s="324" customFormat="1" x14ac:dyDescent="0.25">
      <c r="A92" s="308"/>
      <c r="B92" s="73"/>
      <c r="C92" s="380" t="s">
        <v>581</v>
      </c>
      <c r="D92" s="361"/>
      <c r="E92" s="361"/>
      <c r="F92" s="504">
        <v>0.72655440414507777</v>
      </c>
      <c r="G92" s="504">
        <v>0.61416718103711276</v>
      </c>
      <c r="H92" s="503" t="s">
        <v>170</v>
      </c>
      <c r="I92" s="505"/>
      <c r="J92" s="504">
        <v>0.77189116220777987</v>
      </c>
      <c r="K92" s="504">
        <v>0.68274683478409126</v>
      </c>
      <c r="L92" s="503" t="s">
        <v>170</v>
      </c>
      <c r="M92" s="74"/>
    </row>
    <row r="93" spans="1:25" s="324" customFormat="1" ht="12" thickBot="1" x14ac:dyDescent="0.3">
      <c r="A93" s="308"/>
      <c r="B93" s="73"/>
      <c r="C93" s="506" t="s">
        <v>137</v>
      </c>
      <c r="D93" s="376"/>
      <c r="E93" s="376"/>
      <c r="F93" s="507">
        <v>1.331106351078345</v>
      </c>
      <c r="G93" s="507">
        <v>0.65475891914584228</v>
      </c>
      <c r="H93" s="507">
        <v>0.38091033362369897</v>
      </c>
      <c r="I93" s="508"/>
      <c r="J93" s="507">
        <v>0.91095596593589179</v>
      </c>
      <c r="K93" s="507">
        <v>0.64609948799236749</v>
      </c>
      <c r="L93" s="507">
        <v>0.37829185266630422</v>
      </c>
      <c r="M93" s="74"/>
    </row>
    <row r="94" spans="1:25" s="324" customFormat="1" ht="12" thickTop="1" x14ac:dyDescent="0.2">
      <c r="A94" s="308"/>
      <c r="B94" s="76"/>
      <c r="C94" s="327"/>
      <c r="D94" s="326"/>
      <c r="E94" s="326"/>
      <c r="F94" s="326"/>
      <c r="M94" s="74"/>
    </row>
    <row r="95" spans="1:25" s="324" customFormat="1" x14ac:dyDescent="0.2">
      <c r="A95" s="308"/>
      <c r="B95" s="76"/>
      <c r="C95" s="332" t="s">
        <v>582</v>
      </c>
      <c r="D95" s="332"/>
      <c r="E95" s="332"/>
      <c r="F95" s="332"/>
      <c r="G95" s="332"/>
      <c r="H95" s="332"/>
      <c r="I95" s="332"/>
      <c r="J95" s="332"/>
      <c r="K95" s="332"/>
      <c r="L95" s="332"/>
      <c r="M95" s="74"/>
    </row>
    <row r="96" spans="1:25" s="324" customFormat="1" ht="11.25" customHeight="1" x14ac:dyDescent="0.2">
      <c r="A96" s="308"/>
      <c r="B96" s="76"/>
      <c r="C96" s="509" t="s">
        <v>583</v>
      </c>
      <c r="D96" s="510"/>
      <c r="E96" s="510"/>
      <c r="F96" s="510"/>
      <c r="G96" s="510"/>
      <c r="M96" s="74"/>
    </row>
    <row r="97" spans="1:15" s="324" customFormat="1" x14ac:dyDescent="0.2">
      <c r="A97" s="308"/>
      <c r="B97" s="76"/>
      <c r="C97" s="327"/>
      <c r="D97" s="326"/>
      <c r="E97" s="326"/>
      <c r="F97" s="326"/>
      <c r="M97" s="74"/>
    </row>
    <row r="98" spans="1:15" s="327" customFormat="1" x14ac:dyDescent="0.2">
      <c r="A98" s="308"/>
      <c r="B98" s="73"/>
      <c r="C98" s="324"/>
      <c r="D98" s="324"/>
      <c r="E98" s="324"/>
      <c r="F98" s="324"/>
      <c r="G98" s="324"/>
      <c r="H98" s="324"/>
      <c r="I98" s="324"/>
      <c r="J98" s="324"/>
      <c r="K98" s="324"/>
      <c r="L98" s="324"/>
      <c r="M98" s="74"/>
    </row>
    <row r="99" spans="1:15" s="129" customFormat="1" ht="18.75" customHeight="1" x14ac:dyDescent="0.25">
      <c r="A99" s="308"/>
      <c r="B99" s="125" t="s">
        <v>584</v>
      </c>
      <c r="C99" s="123" t="s">
        <v>26</v>
      </c>
      <c r="D99" s="126"/>
      <c r="E99" s="126"/>
      <c r="F99" s="126"/>
      <c r="G99" s="127"/>
      <c r="H99" s="127"/>
      <c r="I99" s="127"/>
      <c r="J99" s="127"/>
      <c r="K99" s="127"/>
      <c r="L99" s="127"/>
      <c r="M99" s="128"/>
    </row>
    <row r="100" spans="1:15" s="324" customFormat="1" x14ac:dyDescent="0.25">
      <c r="A100" s="308"/>
      <c r="B100" s="465"/>
      <c r="C100" s="466"/>
      <c r="D100" s="326"/>
      <c r="E100" s="326"/>
      <c r="F100" s="326"/>
      <c r="M100" s="74"/>
    </row>
    <row r="101" spans="1:15" s="324" customFormat="1" x14ac:dyDescent="0.25">
      <c r="A101" s="308"/>
      <c r="B101" s="465"/>
      <c r="C101" s="466"/>
      <c r="D101" s="326"/>
      <c r="E101" s="326"/>
      <c r="F101" s="326"/>
      <c r="M101" s="74"/>
    </row>
    <row r="102" spans="1:15" s="324" customFormat="1" x14ac:dyDescent="0.2">
      <c r="A102" s="308"/>
      <c r="B102" s="76"/>
      <c r="C102" s="332" t="s">
        <v>585</v>
      </c>
      <c r="D102" s="332"/>
      <c r="E102" s="332"/>
      <c r="F102" s="332"/>
      <c r="G102" s="332"/>
      <c r="H102" s="332"/>
      <c r="I102" s="332"/>
      <c r="J102" s="332"/>
      <c r="K102" s="332"/>
      <c r="L102" s="332"/>
      <c r="M102" s="74"/>
    </row>
    <row r="103" spans="1:15" s="324" customFormat="1" x14ac:dyDescent="0.2">
      <c r="A103" s="308"/>
      <c r="B103" s="76"/>
      <c r="C103" s="446"/>
      <c r="D103" s="356"/>
      <c r="E103" s="357" t="s">
        <v>131</v>
      </c>
      <c r="F103" s="447"/>
      <c r="G103" s="357" t="s">
        <v>132</v>
      </c>
      <c r="H103" s="357"/>
      <c r="I103" s="357" t="s">
        <v>137</v>
      </c>
      <c r="J103" s="393"/>
      <c r="M103" s="74"/>
    </row>
    <row r="104" spans="1:15" s="324" customFormat="1" x14ac:dyDescent="0.2">
      <c r="A104" s="308"/>
      <c r="B104" s="76"/>
      <c r="C104" s="358" t="s">
        <v>129</v>
      </c>
      <c r="D104" s="358"/>
      <c r="E104" s="511">
        <v>0</v>
      </c>
      <c r="F104" s="511"/>
      <c r="G104" s="511">
        <v>0</v>
      </c>
      <c r="H104" s="511"/>
      <c r="I104" s="511">
        <v>0</v>
      </c>
      <c r="J104" s="358"/>
      <c r="M104" s="74"/>
    </row>
    <row r="105" spans="1:15" s="324" customFormat="1" x14ac:dyDescent="0.2">
      <c r="A105" s="308"/>
      <c r="B105" s="76"/>
      <c r="C105" s="386" t="s">
        <v>486</v>
      </c>
      <c r="D105" s="308"/>
      <c r="E105" s="512">
        <v>0</v>
      </c>
      <c r="F105" s="308"/>
      <c r="G105" s="512">
        <v>0</v>
      </c>
      <c r="H105" s="512"/>
      <c r="I105" s="512">
        <v>0</v>
      </c>
      <c r="J105" s="308"/>
      <c r="M105" s="74"/>
    </row>
    <row r="106" spans="1:15" s="324" customFormat="1" x14ac:dyDescent="0.2">
      <c r="A106" s="308"/>
      <c r="B106" s="76"/>
      <c r="C106" s="386" t="s">
        <v>487</v>
      </c>
      <c r="D106" s="308"/>
      <c r="E106" s="512">
        <v>0</v>
      </c>
      <c r="F106" s="308"/>
      <c r="G106" s="512">
        <v>0</v>
      </c>
      <c r="H106" s="512"/>
      <c r="I106" s="512">
        <v>0</v>
      </c>
      <c r="J106" s="308"/>
      <c r="M106" s="74"/>
    </row>
    <row r="107" spans="1:15" s="324" customFormat="1" ht="12" thickBot="1" x14ac:dyDescent="0.25">
      <c r="A107" s="308"/>
      <c r="B107" s="76"/>
      <c r="C107" s="506" t="s">
        <v>137</v>
      </c>
      <c r="D107" s="506"/>
      <c r="E107" s="513">
        <v>0</v>
      </c>
      <c r="F107" s="513"/>
      <c r="G107" s="513">
        <v>0</v>
      </c>
      <c r="H107" s="506"/>
      <c r="I107" s="513">
        <v>0</v>
      </c>
      <c r="J107" s="506"/>
      <c r="M107" s="74"/>
    </row>
    <row r="108" spans="1:15" s="324" customFormat="1" ht="12" thickTop="1" x14ac:dyDescent="0.2">
      <c r="A108" s="308"/>
      <c r="B108" s="76"/>
      <c r="C108" s="738"/>
      <c r="D108" s="738"/>
      <c r="E108" s="738"/>
      <c r="F108" s="738"/>
      <c r="G108" s="738"/>
      <c r="M108" s="74"/>
    </row>
    <row r="109" spans="1:15" s="324" customFormat="1" ht="15" x14ac:dyDescent="0.2">
      <c r="A109" s="308"/>
      <c r="B109" s="76"/>
      <c r="C109" s="332" t="s">
        <v>586</v>
      </c>
      <c r="D109" s="332"/>
      <c r="E109" s="332"/>
      <c r="F109" s="332"/>
      <c r="G109" s="332"/>
      <c r="H109" s="332"/>
      <c r="I109" s="332"/>
      <c r="J109" s="332"/>
      <c r="K109" s="332"/>
      <c r="L109" s="332"/>
      <c r="M109" s="74"/>
      <c r="O109" s="494"/>
    </row>
    <row r="110" spans="1:15" s="324" customFormat="1" x14ac:dyDescent="0.2">
      <c r="A110" s="308"/>
      <c r="B110" s="76"/>
      <c r="C110" s="738" t="s">
        <v>587</v>
      </c>
      <c r="D110" s="738"/>
      <c r="E110" s="738"/>
      <c r="F110" s="738"/>
      <c r="G110" s="738"/>
      <c r="M110" s="74"/>
    </row>
    <row r="111" spans="1:15" s="324" customFormat="1" x14ac:dyDescent="0.2">
      <c r="A111" s="308"/>
      <c r="B111" s="76"/>
      <c r="C111" s="514" t="s">
        <v>588</v>
      </c>
      <c r="D111" s="482"/>
      <c r="E111" s="482"/>
      <c r="F111" s="482"/>
      <c r="G111" s="482"/>
      <c r="M111" s="74"/>
    </row>
    <row r="112" spans="1:15" s="324" customFormat="1" x14ac:dyDescent="0.2">
      <c r="A112" s="308"/>
      <c r="B112" s="76"/>
      <c r="C112" s="514"/>
      <c r="D112" s="482"/>
      <c r="E112" s="482"/>
      <c r="F112" s="482"/>
      <c r="G112" s="482"/>
      <c r="M112" s="74"/>
    </row>
    <row r="113" spans="1:19" s="324" customFormat="1" x14ac:dyDescent="0.2">
      <c r="A113" s="308"/>
      <c r="B113" s="76"/>
      <c r="C113" s="738" t="s">
        <v>589</v>
      </c>
      <c r="D113" s="738"/>
      <c r="E113" s="738"/>
      <c r="F113" s="738"/>
      <c r="G113" s="738"/>
      <c r="M113" s="74"/>
    </row>
    <row r="114" spans="1:19" s="324" customFormat="1" x14ac:dyDescent="0.2">
      <c r="A114" s="308"/>
      <c r="B114" s="76"/>
      <c r="C114" s="514" t="s">
        <v>588</v>
      </c>
      <c r="D114" s="482"/>
      <c r="E114" s="482"/>
      <c r="F114" s="482"/>
      <c r="G114" s="482"/>
      <c r="M114" s="74"/>
    </row>
    <row r="115" spans="1:19" s="324" customFormat="1" x14ac:dyDescent="0.2">
      <c r="A115" s="308"/>
      <c r="B115" s="76"/>
      <c r="C115" s="514"/>
      <c r="D115" s="482"/>
      <c r="E115" s="482"/>
      <c r="F115" s="482"/>
      <c r="G115" s="482"/>
      <c r="M115" s="74"/>
    </row>
    <row r="116" spans="1:19" s="324" customFormat="1" ht="11.25" customHeight="1" x14ac:dyDescent="0.2">
      <c r="A116" s="308"/>
      <c r="B116" s="76"/>
      <c r="C116" s="514" t="s">
        <v>590</v>
      </c>
      <c r="D116" s="482"/>
      <c r="E116" s="482"/>
      <c r="F116" s="482"/>
      <c r="G116" s="482"/>
      <c r="M116" s="74"/>
    </row>
    <row r="117" spans="1:19" s="324" customFormat="1" x14ac:dyDescent="0.2">
      <c r="A117" s="308"/>
      <c r="B117" s="76"/>
      <c r="C117" s="514" t="s">
        <v>588</v>
      </c>
      <c r="D117" s="482"/>
      <c r="E117" s="482"/>
      <c r="F117" s="482"/>
      <c r="G117" s="482"/>
      <c r="M117" s="74"/>
    </row>
    <row r="118" spans="1:19" s="324" customFormat="1" x14ac:dyDescent="0.2">
      <c r="A118" s="308"/>
      <c r="B118" s="76"/>
      <c r="C118" s="514"/>
      <c r="D118" s="482"/>
      <c r="E118" s="482"/>
      <c r="F118" s="482"/>
      <c r="G118" s="482"/>
      <c r="M118" s="74"/>
    </row>
    <row r="119" spans="1:19" s="324" customFormat="1" x14ac:dyDescent="0.2">
      <c r="A119" s="308"/>
      <c r="B119" s="76"/>
      <c r="C119" s="738" t="s">
        <v>591</v>
      </c>
      <c r="D119" s="738"/>
      <c r="E119" s="738"/>
      <c r="F119" s="738"/>
      <c r="G119" s="738"/>
      <c r="M119" s="74"/>
    </row>
    <row r="120" spans="1:19" s="324" customFormat="1" x14ac:dyDescent="0.2">
      <c r="A120" s="308"/>
      <c r="B120" s="76"/>
      <c r="C120" s="514" t="s">
        <v>588</v>
      </c>
      <c r="D120" s="482"/>
      <c r="E120" s="482"/>
      <c r="F120" s="482"/>
      <c r="G120" s="482"/>
      <c r="M120" s="74"/>
    </row>
    <row r="121" spans="1:19" s="324" customFormat="1" x14ac:dyDescent="0.2">
      <c r="A121" s="308"/>
      <c r="B121" s="76"/>
      <c r="C121" s="738"/>
      <c r="D121" s="738"/>
      <c r="E121" s="738"/>
      <c r="F121" s="738"/>
      <c r="G121" s="738"/>
      <c r="M121" s="74"/>
      <c r="R121" s="270"/>
      <c r="S121" s="270"/>
    </row>
    <row r="122" spans="1:19" s="324" customFormat="1" x14ac:dyDescent="0.2">
      <c r="A122" s="308"/>
      <c r="B122" s="76"/>
      <c r="C122" s="738"/>
      <c r="D122" s="738"/>
      <c r="E122" s="738"/>
      <c r="F122" s="738"/>
      <c r="G122" s="738"/>
      <c r="M122" s="74"/>
      <c r="R122" s="270"/>
      <c r="S122" s="270"/>
    </row>
    <row r="123" spans="1:19" s="129" customFormat="1" ht="18.75" customHeight="1" x14ac:dyDescent="0.25">
      <c r="A123" s="308"/>
      <c r="B123" s="125" t="s">
        <v>592</v>
      </c>
      <c r="C123" s="123" t="s">
        <v>593</v>
      </c>
      <c r="D123" s="126"/>
      <c r="E123" s="126"/>
      <c r="F123" s="126"/>
      <c r="G123" s="127"/>
      <c r="H123" s="127"/>
      <c r="I123" s="127"/>
      <c r="J123" s="127"/>
      <c r="K123" s="127"/>
      <c r="L123" s="127"/>
      <c r="M123" s="128"/>
      <c r="R123" s="515"/>
      <c r="S123" s="515"/>
    </row>
    <row r="124" spans="1:19" s="324" customFormat="1" x14ac:dyDescent="0.2">
      <c r="A124" s="308"/>
      <c r="B124" s="76"/>
      <c r="C124" s="738"/>
      <c r="D124" s="738"/>
      <c r="E124" s="738"/>
      <c r="F124" s="738"/>
      <c r="G124" s="738"/>
      <c r="M124" s="74"/>
    </row>
    <row r="125" spans="1:19" s="324" customFormat="1" ht="15" x14ac:dyDescent="0.2">
      <c r="A125" s="308"/>
      <c r="B125" s="76"/>
      <c r="C125" s="332" t="s">
        <v>594</v>
      </c>
      <c r="D125" s="308"/>
      <c r="E125" s="308"/>
      <c r="F125" s="308"/>
      <c r="G125" s="308"/>
      <c r="H125" s="308"/>
      <c r="I125" s="308"/>
      <c r="J125" s="516"/>
      <c r="K125" s="516"/>
      <c r="L125" s="516"/>
      <c r="M125" s="74"/>
      <c r="O125" s="517"/>
    </row>
    <row r="126" spans="1:19" s="324" customFormat="1" ht="15" x14ac:dyDescent="0.2">
      <c r="A126" s="308"/>
      <c r="B126" s="76"/>
      <c r="C126" s="500"/>
      <c r="D126" s="308"/>
      <c r="E126" s="308"/>
      <c r="F126" s="739" t="s">
        <v>528</v>
      </c>
      <c r="G126" s="739"/>
      <c r="H126" s="739"/>
      <c r="I126" s="308"/>
      <c r="J126" s="736" t="s">
        <v>529</v>
      </c>
      <c r="K126" s="736"/>
      <c r="L126" s="736"/>
      <c r="M126" s="74"/>
      <c r="O126" s="517"/>
    </row>
    <row r="127" spans="1:19" s="324" customFormat="1" ht="15" x14ac:dyDescent="0.2">
      <c r="A127" s="308"/>
      <c r="B127" s="76"/>
      <c r="C127" s="446"/>
      <c r="D127" s="356"/>
      <c r="E127" s="356"/>
      <c r="F127" s="365" t="s">
        <v>131</v>
      </c>
      <c r="G127" s="365" t="s">
        <v>132</v>
      </c>
      <c r="H127" s="518" t="s">
        <v>595</v>
      </c>
      <c r="I127" s="519"/>
      <c r="J127" s="365" t="s">
        <v>131</v>
      </c>
      <c r="K127" s="365" t="s">
        <v>132</v>
      </c>
      <c r="L127" s="518" t="s">
        <v>595</v>
      </c>
      <c r="M127" s="74"/>
      <c r="O127" s="494"/>
    </row>
    <row r="128" spans="1:19" s="324" customFormat="1" ht="15" x14ac:dyDescent="0.2">
      <c r="A128" s="308"/>
      <c r="B128" s="76"/>
      <c r="C128" s="384" t="s">
        <v>596</v>
      </c>
      <c r="D128" s="384"/>
      <c r="E128" s="384"/>
      <c r="F128" s="520">
        <v>0</v>
      </c>
      <c r="G128" s="521">
        <v>1500000</v>
      </c>
      <c r="H128" s="522" t="s">
        <v>170</v>
      </c>
      <c r="I128" s="523"/>
      <c r="J128" s="520">
        <v>0</v>
      </c>
      <c r="K128" s="521">
        <v>1283062.8999999999</v>
      </c>
      <c r="L128" s="522" t="s">
        <v>170</v>
      </c>
      <c r="M128" s="74"/>
      <c r="O128" s="494"/>
      <c r="P128" s="494"/>
      <c r="Q128" s="494"/>
    </row>
    <row r="129" spans="1:19" s="324" customFormat="1" ht="15" x14ac:dyDescent="0.2">
      <c r="A129" s="308"/>
      <c r="B129" s="76"/>
      <c r="C129" s="308" t="s">
        <v>597</v>
      </c>
      <c r="D129" s="308"/>
      <c r="E129" s="308"/>
      <c r="F129" s="524">
        <v>545092.17000000004</v>
      </c>
      <c r="G129" s="525">
        <v>571675.88818181818</v>
      </c>
      <c r="H129" s="526">
        <f>F129/G129</f>
        <v>0.95349861918023848</v>
      </c>
      <c r="I129" s="527"/>
      <c r="J129" s="524">
        <v>387561.70999999996</v>
      </c>
      <c r="K129" s="525">
        <v>453637.96300000011</v>
      </c>
      <c r="L129" s="526">
        <f>J129/K129</f>
        <v>0.8543414387917968</v>
      </c>
      <c r="M129" s="74"/>
      <c r="O129" s="494"/>
      <c r="R129" s="270"/>
      <c r="S129" s="270"/>
    </row>
    <row r="130" spans="1:19" s="324" customFormat="1" ht="15" x14ac:dyDescent="0.2">
      <c r="A130" s="308"/>
      <c r="B130" s="76"/>
      <c r="C130" s="308" t="s">
        <v>598</v>
      </c>
      <c r="D130" s="308"/>
      <c r="E130" s="308"/>
      <c r="F130" s="524">
        <v>217239.15999999997</v>
      </c>
      <c r="G130" s="525">
        <v>252478.57333333333</v>
      </c>
      <c r="H130" s="526">
        <f t="shared" ref="H130:H133" si="0">F130/G130</f>
        <v>0.86042612302467059</v>
      </c>
      <c r="I130" s="527"/>
      <c r="J130" s="524">
        <v>215047.63750000004</v>
      </c>
      <c r="K130" s="525">
        <v>251749.68839999996</v>
      </c>
      <c r="L130" s="526">
        <f t="shared" ref="L130:L133" si="1">J130/K130</f>
        <v>0.85421212978152816</v>
      </c>
      <c r="M130" s="74"/>
      <c r="O130" s="494"/>
    </row>
    <row r="131" spans="1:19" s="324" customFormat="1" ht="15" x14ac:dyDescent="0.2">
      <c r="A131" s="308"/>
      <c r="B131" s="76"/>
      <c r="C131" s="308" t="s">
        <v>599</v>
      </c>
      <c r="D131" s="308"/>
      <c r="E131" s="308"/>
      <c r="F131" s="524">
        <v>141663.13653846152</v>
      </c>
      <c r="G131" s="525">
        <v>163133.71369565214</v>
      </c>
      <c r="H131" s="526">
        <f t="shared" si="0"/>
        <v>0.86838663406359484</v>
      </c>
      <c r="I131" s="527"/>
      <c r="J131" s="524">
        <v>145958.99833333335</v>
      </c>
      <c r="K131" s="525">
        <v>164809.81260869565</v>
      </c>
      <c r="L131" s="526">
        <f t="shared" si="1"/>
        <v>0.88562080147424616</v>
      </c>
      <c r="M131" s="74"/>
      <c r="O131" s="494"/>
    </row>
    <row r="132" spans="1:19" s="324" customFormat="1" ht="15" x14ac:dyDescent="0.2">
      <c r="A132" s="308"/>
      <c r="B132" s="76"/>
      <c r="C132" s="308" t="s">
        <v>600</v>
      </c>
      <c r="D132" s="308"/>
      <c r="E132" s="308"/>
      <c r="F132" s="524">
        <v>97451.51708860755</v>
      </c>
      <c r="G132" s="525">
        <v>110988.98844444446</v>
      </c>
      <c r="H132" s="526">
        <f t="shared" si="0"/>
        <v>0.87802869865227129</v>
      </c>
      <c r="I132" s="527"/>
      <c r="J132" s="524">
        <v>97666.236071428546</v>
      </c>
      <c r="K132" s="525">
        <v>113703.94393617018</v>
      </c>
      <c r="L132" s="526">
        <f t="shared" si="1"/>
        <v>0.85895205294070798</v>
      </c>
      <c r="M132" s="74"/>
      <c r="O132" s="494"/>
    </row>
    <row r="133" spans="1:19" s="324" customFormat="1" ht="15" x14ac:dyDescent="0.2">
      <c r="A133" s="308"/>
      <c r="B133" s="76"/>
      <c r="C133" s="516" t="s">
        <v>601</v>
      </c>
      <c r="D133" s="516"/>
      <c r="E133" s="308"/>
      <c r="F133" s="528">
        <v>60078.215977011481</v>
      </c>
      <c r="G133" s="528">
        <v>75681.214482758631</v>
      </c>
      <c r="H133" s="526">
        <f t="shared" si="0"/>
        <v>0.7938326094211694</v>
      </c>
      <c r="I133" s="516"/>
      <c r="J133" s="528">
        <v>63758.225000000006</v>
      </c>
      <c r="K133" s="528">
        <v>82161.092142857146</v>
      </c>
      <c r="L133" s="526">
        <f t="shared" si="1"/>
        <v>0.7760148184147887</v>
      </c>
      <c r="M133" s="74"/>
      <c r="O133" s="494"/>
    </row>
    <row r="134" spans="1:19" x14ac:dyDescent="0.25">
      <c r="B134" s="73"/>
      <c r="C134" s="481" t="s">
        <v>602</v>
      </c>
      <c r="M134" s="74"/>
    </row>
    <row r="135" spans="1:19" x14ac:dyDescent="0.25">
      <c r="B135" s="73"/>
      <c r="M135" s="74"/>
    </row>
    <row r="136" spans="1:19" x14ac:dyDescent="0.25">
      <c r="B136" s="73"/>
      <c r="M136" s="74"/>
    </row>
    <row r="137" spans="1:19" x14ac:dyDescent="0.25">
      <c r="B137" s="73"/>
      <c r="M137" s="74"/>
    </row>
    <row r="138" spans="1:19" x14ac:dyDescent="0.25">
      <c r="B138" s="73"/>
      <c r="M138" s="74"/>
    </row>
    <row r="139" spans="1:19" x14ac:dyDescent="0.25">
      <c r="B139" s="73"/>
      <c r="M139" s="74"/>
    </row>
    <row r="140" spans="1:19" x14ac:dyDescent="0.25">
      <c r="B140" s="73"/>
      <c r="M140" s="74"/>
    </row>
    <row r="141" spans="1:19" x14ac:dyDescent="0.25">
      <c r="B141" s="73"/>
      <c r="M141" s="74"/>
    </row>
    <row r="142" spans="1:19" x14ac:dyDescent="0.25">
      <c r="B142" s="86"/>
      <c r="C142" s="87"/>
      <c r="D142" s="87"/>
      <c r="E142" s="88"/>
      <c r="F142" s="87"/>
      <c r="G142" s="87"/>
      <c r="H142" s="87"/>
      <c r="I142" s="87"/>
      <c r="J142" s="87"/>
      <c r="K142" s="87"/>
      <c r="L142" s="87"/>
      <c r="M142" s="89"/>
    </row>
  </sheetData>
  <sheetProtection algorithmName="SHA-512" hashValue="EOHlkEPejOf1OVq0qLPC+J3yqO8etcKWeFADwazh4c5U7RX8VlnaqOTVUP4PSeT0nOK0HFPLz6rRA9Zfr3gChQ==" saltValue="EYV1WpvrQbacDQkt/fc2Yw==" spinCount="100000" sheet="1" objects="1" scenarios="1"/>
  <mergeCells count="23">
    <mergeCell ref="C71:D71"/>
    <mergeCell ref="F80:H80"/>
    <mergeCell ref="C65:D65"/>
    <mergeCell ref="C13:F13"/>
    <mergeCell ref="C31:L32"/>
    <mergeCell ref="C33:F33"/>
    <mergeCell ref="F46:H46"/>
    <mergeCell ref="J46:L46"/>
    <mergeCell ref="C66:D66"/>
    <mergeCell ref="C67:D67"/>
    <mergeCell ref="C68:D68"/>
    <mergeCell ref="C69:D69"/>
    <mergeCell ref="C70:D70"/>
    <mergeCell ref="C122:G122"/>
    <mergeCell ref="C124:G124"/>
    <mergeCell ref="F126:H126"/>
    <mergeCell ref="J126:L126"/>
    <mergeCell ref="J80:L80"/>
    <mergeCell ref="C108:G108"/>
    <mergeCell ref="C110:G110"/>
    <mergeCell ref="C113:G113"/>
    <mergeCell ref="C121:G121"/>
    <mergeCell ref="C119:G119"/>
  </mergeCells>
  <conditionalFormatting sqref="F82:L93">
    <cfRule type="colorScale" priority="1">
      <colorScale>
        <cfvo type="num" val="0.5"/>
        <cfvo type="num" val="1"/>
        <cfvo type="num" val="1.5"/>
        <color theme="0" tint="-0.14999847407452621"/>
        <color theme="0"/>
        <color rgb="FFD1F0FF"/>
      </colorScale>
    </cfRule>
  </conditionalFormatting>
  <pageMargins left="0.25" right="0.25"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38865-1A96-4204-8414-63DE0456DF80}">
  <sheetPr>
    <tabColor rgb="FFEEF9FD"/>
    <pageSetUpPr autoPageBreaks="0" fitToPage="1"/>
  </sheetPr>
  <dimension ref="A2:M51"/>
  <sheetViews>
    <sheetView showGridLines="0" zoomScaleNormal="100" workbookViewId="0">
      <selection activeCell="O19" sqref="O19"/>
    </sheetView>
  </sheetViews>
  <sheetFormatPr defaultRowHeight="11.25" x14ac:dyDescent="0.25"/>
  <cols>
    <col min="1" max="1" width="2.140625" style="308" customWidth="1"/>
    <col min="2" max="4" width="10.140625" style="324" customWidth="1"/>
    <col min="5" max="5" width="10.140625" style="441" customWidth="1"/>
    <col min="6" max="6" width="11.28515625" style="324" customWidth="1"/>
    <col min="7" max="13" width="10.140625" style="324" customWidth="1"/>
    <col min="14" max="17" width="9.140625" style="308"/>
    <col min="18" max="19" width="9.85546875" style="308" bestFit="1" customWidth="1"/>
    <col min="20" max="16384" width="9.140625" style="308"/>
  </cols>
  <sheetData>
    <row r="2" spans="1:13" s="312" customFormat="1" ht="14.25" x14ac:dyDescent="0.25">
      <c r="A2" s="308"/>
      <c r="B2" s="309"/>
      <c r="C2" s="310"/>
      <c r="D2" s="310"/>
      <c r="E2" s="310"/>
      <c r="F2" s="310"/>
      <c r="G2" s="310"/>
      <c r="H2" s="310"/>
      <c r="I2" s="310"/>
      <c r="J2" s="310"/>
      <c r="K2" s="310"/>
      <c r="L2" s="310"/>
      <c r="M2" s="311"/>
    </row>
    <row r="3" spans="1:13" s="314" customFormat="1" ht="12" x14ac:dyDescent="0.25">
      <c r="A3" s="308"/>
      <c r="B3" s="313"/>
      <c r="E3" s="315"/>
      <c r="M3" s="316"/>
    </row>
    <row r="4" spans="1:13" s="312" customFormat="1" ht="30.75" customHeight="1" thickBot="1" x14ac:dyDescent="0.3">
      <c r="A4" s="314"/>
      <c r="B4" s="317"/>
      <c r="C4" s="318"/>
      <c r="D4" s="319" t="s">
        <v>163</v>
      </c>
      <c r="E4" s="320"/>
      <c r="F4" s="321"/>
      <c r="G4" s="321"/>
      <c r="H4" s="321"/>
      <c r="I4" s="321"/>
      <c r="J4" s="321"/>
      <c r="K4" s="321"/>
      <c r="L4" s="321"/>
      <c r="M4" s="322"/>
    </row>
    <row r="5" spans="1:13" s="323" customFormat="1" ht="28.5" customHeight="1" thickBot="1" x14ac:dyDescent="0.3">
      <c r="A5" s="314"/>
      <c r="B5" s="113"/>
      <c r="C5" s="114"/>
      <c r="D5" s="115" t="s">
        <v>621</v>
      </c>
      <c r="E5" s="116"/>
      <c r="F5" s="117"/>
      <c r="G5" s="118"/>
      <c r="H5" s="118"/>
      <c r="I5" s="118"/>
      <c r="J5" s="118"/>
      <c r="K5" s="118"/>
      <c r="L5" s="118"/>
      <c r="M5" s="119"/>
    </row>
    <row r="6" spans="1:13" ht="12" x14ac:dyDescent="0.2">
      <c r="A6" s="314"/>
      <c r="B6" s="76"/>
      <c r="D6" s="325"/>
      <c r="E6" s="326"/>
      <c r="F6" s="325"/>
      <c r="M6" s="74"/>
    </row>
    <row r="7" spans="1:13" ht="12" x14ac:dyDescent="0.2">
      <c r="A7" s="314"/>
      <c r="B7" s="76"/>
      <c r="D7" s="325"/>
      <c r="E7" s="326"/>
      <c r="F7" s="325"/>
      <c r="M7" s="74"/>
    </row>
    <row r="8" spans="1:13" x14ac:dyDescent="0.2">
      <c r="B8" s="76"/>
      <c r="C8" s="327"/>
      <c r="D8" s="326"/>
      <c r="E8" s="326"/>
      <c r="F8" s="325"/>
      <c r="M8" s="74"/>
    </row>
    <row r="9" spans="1:13" s="129" customFormat="1" ht="18.75" customHeight="1" x14ac:dyDescent="0.25">
      <c r="A9" s="328"/>
      <c r="B9" s="125" t="s">
        <v>622</v>
      </c>
      <c r="C9" s="123" t="s">
        <v>621</v>
      </c>
      <c r="D9" s="126"/>
      <c r="E9" s="126"/>
      <c r="F9" s="126"/>
      <c r="G9" s="127"/>
      <c r="H9" s="127"/>
      <c r="I9" s="127"/>
      <c r="J9" s="127"/>
      <c r="K9" s="127"/>
      <c r="L9" s="127"/>
      <c r="M9" s="128"/>
    </row>
    <row r="10" spans="1:13" s="324" customFormat="1" x14ac:dyDescent="0.2">
      <c r="A10" s="308"/>
      <c r="B10" s="329"/>
      <c r="C10" s="348"/>
      <c r="D10" s="445"/>
      <c r="E10" s="445"/>
      <c r="F10" s="445"/>
      <c r="G10" s="331"/>
      <c r="H10" s="331"/>
      <c r="I10" s="331"/>
      <c r="J10" s="331"/>
      <c r="K10" s="331"/>
      <c r="L10" s="331"/>
      <c r="M10" s="85"/>
    </row>
    <row r="11" spans="1:13" s="324" customFormat="1" x14ac:dyDescent="0.2">
      <c r="A11" s="308"/>
      <c r="B11" s="329"/>
      <c r="C11" s="330"/>
      <c r="D11" s="444"/>
      <c r="E11" s="444"/>
      <c r="F11" s="444"/>
      <c r="G11" s="331"/>
      <c r="H11" s="331"/>
      <c r="I11" s="331"/>
      <c r="J11" s="331"/>
      <c r="K11" s="331"/>
      <c r="L11" s="331"/>
      <c r="M11" s="85"/>
    </row>
    <row r="12" spans="1:13" s="324" customFormat="1" x14ac:dyDescent="0.2">
      <c r="A12" s="66"/>
      <c r="B12" s="329"/>
      <c r="C12" s="332" t="s">
        <v>623</v>
      </c>
      <c r="D12" s="330"/>
      <c r="E12" s="330"/>
      <c r="F12" s="330"/>
      <c r="G12" s="330"/>
      <c r="H12" s="330"/>
      <c r="I12" s="330"/>
      <c r="J12" s="330"/>
      <c r="K12" s="330"/>
      <c r="L12" s="330"/>
      <c r="M12" s="85"/>
    </row>
    <row r="13" spans="1:13" s="324" customFormat="1" x14ac:dyDescent="0.2">
      <c r="A13" s="308"/>
      <c r="B13" s="329"/>
      <c r="C13" s="744" t="s">
        <v>624</v>
      </c>
      <c r="D13" s="744"/>
      <c r="E13" s="744"/>
      <c r="F13" s="744"/>
      <c r="G13" s="331"/>
      <c r="H13" s="331"/>
      <c r="I13" s="331"/>
      <c r="J13" s="331"/>
      <c r="K13" s="331"/>
      <c r="L13" s="331"/>
      <c r="M13" s="85"/>
    </row>
    <row r="14" spans="1:13" s="324" customFormat="1" x14ac:dyDescent="0.2">
      <c r="A14" s="66"/>
      <c r="B14" s="329"/>
      <c r="C14" s="330"/>
      <c r="D14" s="444"/>
      <c r="E14" s="444"/>
      <c r="F14" s="444"/>
      <c r="G14" s="331"/>
      <c r="H14" s="331"/>
      <c r="I14" s="331"/>
      <c r="J14" s="331"/>
      <c r="K14" s="331"/>
      <c r="L14" s="331"/>
      <c r="M14" s="85"/>
    </row>
    <row r="15" spans="1:13" s="324" customFormat="1" x14ac:dyDescent="0.2">
      <c r="A15" s="308"/>
      <c r="B15" s="329"/>
      <c r="C15" s="332" t="s">
        <v>625</v>
      </c>
      <c r="D15" s="330"/>
      <c r="E15" s="330"/>
      <c r="F15" s="330"/>
      <c r="G15" s="545"/>
      <c r="H15" s="545"/>
      <c r="I15" s="545"/>
      <c r="J15" s="545" t="s">
        <v>626</v>
      </c>
      <c r="K15" s="545" t="s">
        <v>528</v>
      </c>
      <c r="L15" s="545" t="s">
        <v>529</v>
      </c>
      <c r="M15" s="85"/>
    </row>
    <row r="16" spans="1:13" s="324" customFormat="1" x14ac:dyDescent="0.2">
      <c r="A16" s="308"/>
      <c r="B16" s="329"/>
      <c r="C16" s="471" t="s">
        <v>627</v>
      </c>
      <c r="D16" s="120"/>
      <c r="E16" s="120"/>
      <c r="F16" s="120"/>
      <c r="G16" s="546"/>
      <c r="H16" s="547"/>
      <c r="I16" s="546"/>
      <c r="J16" s="546">
        <v>392593</v>
      </c>
      <c r="K16" s="546">
        <v>245220</v>
      </c>
      <c r="L16" s="546">
        <v>207477</v>
      </c>
      <c r="M16" s="85"/>
    </row>
    <row r="17" spans="1:13" s="324" customFormat="1" x14ac:dyDescent="0.2">
      <c r="A17" s="308"/>
      <c r="B17" s="329"/>
      <c r="C17" s="444" t="s">
        <v>628</v>
      </c>
      <c r="G17" s="548"/>
      <c r="H17" s="549"/>
      <c r="I17" s="548"/>
      <c r="J17" s="548">
        <v>5365</v>
      </c>
      <c r="K17" s="548">
        <v>942</v>
      </c>
      <c r="L17" s="548">
        <v>3520</v>
      </c>
      <c r="M17" s="85"/>
    </row>
    <row r="18" spans="1:13" s="324" customFormat="1" ht="22.5" customHeight="1" x14ac:dyDescent="0.2">
      <c r="A18" s="308"/>
      <c r="B18" s="329"/>
      <c r="C18" s="699" t="s">
        <v>629</v>
      </c>
      <c r="D18" s="699"/>
      <c r="E18" s="699"/>
      <c r="F18" s="699"/>
      <c r="G18" s="548"/>
      <c r="H18" s="549"/>
      <c r="I18" s="548"/>
      <c r="J18" s="548">
        <v>4298</v>
      </c>
      <c r="K18" s="548">
        <v>255</v>
      </c>
      <c r="L18" s="548">
        <v>0</v>
      </c>
      <c r="M18" s="85"/>
    </row>
    <row r="19" spans="1:13" s="324" customFormat="1" x14ac:dyDescent="0.2">
      <c r="A19" s="308"/>
      <c r="B19" s="329"/>
      <c r="C19" s="745" t="s">
        <v>630</v>
      </c>
      <c r="D19" s="745"/>
      <c r="E19" s="745"/>
      <c r="F19" s="745"/>
      <c r="G19" s="548"/>
      <c r="H19" s="549"/>
      <c r="I19" s="548"/>
      <c r="J19" s="548">
        <v>0</v>
      </c>
      <c r="K19" s="548">
        <v>0</v>
      </c>
      <c r="L19" s="548">
        <v>0</v>
      </c>
      <c r="M19" s="85"/>
    </row>
    <row r="20" spans="1:13" s="324" customFormat="1" ht="12" thickBot="1" x14ac:dyDescent="0.25">
      <c r="A20" s="308"/>
      <c r="B20" s="329"/>
      <c r="C20" s="550" t="s">
        <v>137</v>
      </c>
      <c r="D20" s="131"/>
      <c r="E20" s="131"/>
      <c r="F20" s="131"/>
      <c r="G20" s="551"/>
      <c r="H20" s="552"/>
      <c r="I20" s="551"/>
      <c r="J20" s="551">
        <f>SUM(J16:J19)</f>
        <v>402256</v>
      </c>
      <c r="K20" s="551">
        <f>SUM(K16:K19)</f>
        <v>246417</v>
      </c>
      <c r="L20" s="551">
        <f>SUM(L16:L19)</f>
        <v>210997</v>
      </c>
      <c r="M20" s="85"/>
    </row>
    <row r="21" spans="1:13" s="324" customFormat="1" ht="12" thickTop="1" x14ac:dyDescent="0.2">
      <c r="A21" s="308"/>
      <c r="B21" s="329"/>
      <c r="C21" s="553"/>
      <c r="D21" s="444"/>
      <c r="E21" s="444"/>
      <c r="F21" s="444"/>
      <c r="G21" s="549"/>
      <c r="H21" s="549"/>
      <c r="I21" s="549"/>
      <c r="J21" s="549"/>
      <c r="K21" s="549"/>
      <c r="L21" s="331"/>
      <c r="M21" s="85"/>
    </row>
    <row r="22" spans="1:13" s="324" customFormat="1" x14ac:dyDescent="0.2">
      <c r="A22" s="308"/>
      <c r="B22" s="329"/>
      <c r="C22" s="332" t="s">
        <v>646</v>
      </c>
      <c r="D22" s="444"/>
      <c r="E22" s="444"/>
      <c r="F22" s="444"/>
      <c r="G22" s="549"/>
      <c r="H22" s="549"/>
      <c r="I22" s="549"/>
      <c r="J22" s="549"/>
      <c r="K22" s="549"/>
      <c r="L22" s="331"/>
      <c r="M22" s="85"/>
    </row>
    <row r="23" spans="1:13" s="324" customFormat="1" x14ac:dyDescent="0.2">
      <c r="A23" s="308"/>
      <c r="B23" s="329"/>
      <c r="C23" s="330" t="s">
        <v>647</v>
      </c>
      <c r="D23" s="444"/>
      <c r="E23" s="444"/>
      <c r="F23" s="444"/>
      <c r="G23" s="549"/>
      <c r="H23" s="549"/>
      <c r="I23" s="549"/>
      <c r="J23" s="549"/>
      <c r="K23" s="549"/>
      <c r="L23" s="331"/>
      <c r="M23" s="85"/>
    </row>
    <row r="24" spans="1:13" s="324" customFormat="1" x14ac:dyDescent="0.2">
      <c r="A24" s="308"/>
      <c r="B24" s="329"/>
      <c r="C24" s="330"/>
      <c r="D24" s="444"/>
      <c r="E24" s="444"/>
      <c r="F24" s="444"/>
      <c r="G24" s="549"/>
      <c r="H24" s="549"/>
      <c r="I24" s="549"/>
      <c r="J24" s="549"/>
      <c r="K24" s="549"/>
      <c r="L24" s="331"/>
      <c r="M24" s="85"/>
    </row>
    <row r="25" spans="1:13" s="324" customFormat="1" ht="12.75" x14ac:dyDescent="0.25">
      <c r="A25" s="308"/>
      <c r="B25" s="125" t="s">
        <v>631</v>
      </c>
      <c r="C25" s="123" t="s">
        <v>632</v>
      </c>
      <c r="D25" s="126"/>
      <c r="E25" s="126"/>
      <c r="F25" s="126"/>
      <c r="G25" s="127"/>
      <c r="H25" s="127"/>
      <c r="I25" s="127"/>
      <c r="J25" s="127"/>
      <c r="K25" s="127"/>
      <c r="L25" s="127"/>
      <c r="M25" s="128"/>
    </row>
    <row r="26" spans="1:13" s="324" customFormat="1" x14ac:dyDescent="0.2">
      <c r="A26" s="308"/>
      <c r="B26" s="329"/>
      <c r="C26" s="348"/>
      <c r="D26" s="445"/>
      <c r="E26" s="445"/>
      <c r="F26" s="445"/>
      <c r="G26" s="331"/>
      <c r="H26" s="331"/>
      <c r="I26" s="331"/>
      <c r="J26" s="331"/>
      <c r="K26" s="331"/>
      <c r="L26" s="331"/>
      <c r="M26" s="85"/>
    </row>
    <row r="27" spans="1:13" s="324" customFormat="1" x14ac:dyDescent="0.2">
      <c r="A27" s="308"/>
      <c r="B27" s="329"/>
      <c r="C27" s="330"/>
      <c r="D27" s="444"/>
      <c r="E27" s="444"/>
      <c r="F27" s="444"/>
      <c r="G27" s="331"/>
      <c r="H27" s="331"/>
      <c r="I27" s="331"/>
      <c r="J27" s="331"/>
      <c r="K27" s="331"/>
      <c r="L27" s="331"/>
      <c r="M27" s="85"/>
    </row>
    <row r="28" spans="1:13" s="324" customFormat="1" x14ac:dyDescent="0.2">
      <c r="A28" s="308"/>
      <c r="B28" s="329"/>
      <c r="C28" s="332" t="s">
        <v>633</v>
      </c>
      <c r="D28" s="330"/>
      <c r="E28" s="330"/>
      <c r="F28" s="330"/>
      <c r="G28" s="330"/>
      <c r="H28" s="330"/>
      <c r="I28" s="330"/>
      <c r="J28" s="330"/>
      <c r="K28" s="330"/>
      <c r="L28" s="330"/>
      <c r="M28" s="85"/>
    </row>
    <row r="29" spans="1:13" s="324" customFormat="1" x14ac:dyDescent="0.2">
      <c r="A29" s="308"/>
      <c r="B29" s="329"/>
      <c r="C29" s="744"/>
      <c r="D29" s="744"/>
      <c r="E29" s="744"/>
      <c r="F29" s="744"/>
      <c r="G29" s="331"/>
      <c r="H29" s="331"/>
      <c r="I29" s="331"/>
      <c r="J29" s="331"/>
      <c r="K29" s="331"/>
      <c r="L29" s="331"/>
      <c r="M29" s="85"/>
    </row>
    <row r="30" spans="1:13" s="324" customFormat="1" x14ac:dyDescent="0.2">
      <c r="A30" s="308"/>
      <c r="B30" s="329"/>
      <c r="C30" s="332"/>
      <c r="D30" s="330"/>
      <c r="E30" s="330"/>
      <c r="F30" s="330"/>
      <c r="G30" s="330"/>
      <c r="H30" s="460" t="s">
        <v>634</v>
      </c>
      <c r="I30" s="460" t="s">
        <v>635</v>
      </c>
      <c r="J30" s="460" t="s">
        <v>626</v>
      </c>
      <c r="K30" s="460" t="s">
        <v>528</v>
      </c>
      <c r="L30" s="460" t="s">
        <v>529</v>
      </c>
      <c r="M30" s="85"/>
    </row>
    <row r="31" spans="1:13" s="324" customFormat="1" x14ac:dyDescent="0.2">
      <c r="A31" s="308"/>
      <c r="B31" s="329"/>
      <c r="C31" s="471" t="s">
        <v>636</v>
      </c>
      <c r="D31" s="120"/>
      <c r="E31" s="120"/>
      <c r="F31" s="120"/>
      <c r="G31" s="120"/>
      <c r="H31" s="451" t="s">
        <v>637</v>
      </c>
      <c r="I31" s="450" t="s">
        <v>637</v>
      </c>
      <c r="J31" s="451" t="s">
        <v>637</v>
      </c>
      <c r="K31" s="451" t="s">
        <v>637</v>
      </c>
      <c r="L31" s="451" t="s">
        <v>637</v>
      </c>
      <c r="M31" s="85"/>
    </row>
    <row r="32" spans="1:13" s="324" customFormat="1" x14ac:dyDescent="0.2">
      <c r="A32" s="308"/>
      <c r="B32" s="329"/>
      <c r="C32" s="444" t="s">
        <v>638</v>
      </c>
      <c r="H32" s="455">
        <v>50718</v>
      </c>
      <c r="I32" s="455">
        <v>51745</v>
      </c>
      <c r="J32" s="455">
        <v>125455</v>
      </c>
      <c r="K32" s="455">
        <v>127964</v>
      </c>
      <c r="L32" s="455">
        <v>130522.73</v>
      </c>
      <c r="M32" s="85"/>
    </row>
    <row r="33" spans="1:13" s="324" customFormat="1" x14ac:dyDescent="0.2">
      <c r="A33" s="308"/>
      <c r="B33" s="329"/>
      <c r="C33" s="699" t="s">
        <v>639</v>
      </c>
      <c r="D33" s="699"/>
      <c r="E33" s="699"/>
      <c r="F33" s="699"/>
      <c r="H33" s="455">
        <v>22845</v>
      </c>
      <c r="I33" s="455">
        <v>23302</v>
      </c>
      <c r="J33" s="455">
        <v>0</v>
      </c>
      <c r="K33" s="455">
        <v>0</v>
      </c>
      <c r="L33" s="455">
        <v>0</v>
      </c>
      <c r="M33" s="85"/>
    </row>
    <row r="34" spans="1:13" s="324" customFormat="1" x14ac:dyDescent="0.2">
      <c r="A34" s="308"/>
      <c r="B34" s="329"/>
      <c r="C34" s="554" t="s">
        <v>640</v>
      </c>
      <c r="D34" s="554"/>
      <c r="E34" s="554"/>
      <c r="F34" s="554"/>
      <c r="H34" s="455">
        <v>23000</v>
      </c>
      <c r="I34" s="455">
        <v>23773</v>
      </c>
      <c r="J34" s="455">
        <v>32974</v>
      </c>
      <c r="K34" s="455">
        <v>9020</v>
      </c>
      <c r="L34" s="455">
        <v>11390.78</v>
      </c>
      <c r="M34" s="85"/>
    </row>
    <row r="35" spans="1:13" s="324" customFormat="1" x14ac:dyDescent="0.2">
      <c r="A35" s="308"/>
      <c r="B35" s="329"/>
      <c r="C35" s="444" t="s">
        <v>641</v>
      </c>
      <c r="D35" s="554"/>
      <c r="E35" s="554"/>
      <c r="F35" s="554"/>
      <c r="H35" s="455">
        <v>0</v>
      </c>
      <c r="I35" s="455">
        <v>0</v>
      </c>
      <c r="J35" s="455">
        <v>0</v>
      </c>
      <c r="K35" s="455">
        <v>10866</v>
      </c>
      <c r="L35" s="455">
        <v>14170.44</v>
      </c>
      <c r="M35" s="85"/>
    </row>
    <row r="36" spans="1:13" s="324" customFormat="1" x14ac:dyDescent="0.2">
      <c r="A36" s="308"/>
      <c r="B36" s="329"/>
      <c r="C36" s="444" t="s">
        <v>642</v>
      </c>
      <c r="D36" s="554"/>
      <c r="E36" s="554"/>
      <c r="F36" s="554"/>
      <c r="H36" s="455">
        <v>24831</v>
      </c>
      <c r="I36" s="455">
        <v>39450</v>
      </c>
      <c r="J36" s="455">
        <v>54285</v>
      </c>
      <c r="K36" s="455">
        <v>87252</v>
      </c>
      <c r="L36" s="455">
        <v>133554.34000000003</v>
      </c>
      <c r="M36" s="85"/>
    </row>
    <row r="37" spans="1:13" s="324" customFormat="1" x14ac:dyDescent="0.2">
      <c r="A37" s="308"/>
      <c r="B37" s="329"/>
      <c r="C37" s="444" t="s">
        <v>643</v>
      </c>
      <c r="D37" s="554"/>
      <c r="E37" s="554"/>
      <c r="F37" s="554"/>
      <c r="G37" s="554"/>
      <c r="H37" s="455"/>
      <c r="I37" s="455"/>
      <c r="J37" s="455">
        <v>25824</v>
      </c>
      <c r="K37" s="455">
        <v>6031</v>
      </c>
      <c r="L37" s="455">
        <v>5339.7100000000009</v>
      </c>
      <c r="M37" s="85"/>
    </row>
    <row r="38" spans="1:13" s="324" customFormat="1" ht="12" thickBot="1" x14ac:dyDescent="0.25">
      <c r="A38" s="308"/>
      <c r="B38" s="329"/>
      <c r="C38" s="550" t="s">
        <v>644</v>
      </c>
      <c r="D38" s="131"/>
      <c r="E38" s="131"/>
      <c r="F38" s="131"/>
      <c r="G38" s="131"/>
      <c r="H38" s="457">
        <f>SUM(H31:H37)</f>
        <v>121394</v>
      </c>
      <c r="I38" s="457">
        <f>SUM(I31:I37)</f>
        <v>138270</v>
      </c>
      <c r="J38" s="457">
        <f>SUM(J31:J37)</f>
        <v>238538</v>
      </c>
      <c r="K38" s="457">
        <f>SUM(K31:K37)</f>
        <v>241133</v>
      </c>
      <c r="L38" s="457">
        <v>294978.00000000006</v>
      </c>
      <c r="M38" s="85"/>
    </row>
    <row r="39" spans="1:13" s="324" customFormat="1" ht="12" thickTop="1" x14ac:dyDescent="0.2">
      <c r="A39" s="308"/>
      <c r="B39" s="329"/>
      <c r="C39" s="555" t="s">
        <v>645</v>
      </c>
      <c r="D39" s="556"/>
      <c r="E39" s="556"/>
      <c r="F39" s="556"/>
      <c r="G39" s="556"/>
      <c r="H39" s="557">
        <v>2.9999999999999997E-4</v>
      </c>
      <c r="I39" s="557">
        <v>2.9999999999999997E-4</v>
      </c>
      <c r="J39" s="557">
        <v>5.0000000000000001E-4</v>
      </c>
      <c r="K39" s="557">
        <v>5.0000000000000001E-4</v>
      </c>
      <c r="L39" s="557">
        <v>4.9576134453781521E-4</v>
      </c>
      <c r="M39" s="85"/>
    </row>
    <row r="40" spans="1:13" s="324" customFormat="1" x14ac:dyDescent="0.2">
      <c r="A40" s="308"/>
      <c r="B40" s="329"/>
      <c r="C40" s="330"/>
      <c r="D40" s="330"/>
      <c r="E40" s="330"/>
      <c r="F40" s="330"/>
      <c r="G40" s="330"/>
      <c r="H40" s="330"/>
      <c r="I40" s="330"/>
      <c r="J40" s="330"/>
      <c r="K40" s="330"/>
      <c r="L40" s="330"/>
      <c r="M40" s="85"/>
    </row>
    <row r="41" spans="1:13" s="324" customFormat="1" x14ac:dyDescent="0.2">
      <c r="A41" s="308"/>
      <c r="B41" s="329"/>
      <c r="C41" s="332" t="s">
        <v>646</v>
      </c>
      <c r="D41" s="444"/>
      <c r="E41" s="444"/>
      <c r="F41" s="444"/>
      <c r="G41" s="549"/>
      <c r="H41" s="549"/>
      <c r="I41" s="549"/>
      <c r="J41" s="549"/>
      <c r="K41" s="549"/>
      <c r="L41" s="331"/>
      <c r="M41" s="85"/>
    </row>
    <row r="42" spans="1:13" s="324" customFormat="1" x14ac:dyDescent="0.2">
      <c r="A42" s="308"/>
      <c r="B42" s="329"/>
      <c r="C42" s="330" t="s">
        <v>1087</v>
      </c>
      <c r="D42" s="444"/>
      <c r="E42" s="444"/>
      <c r="F42" s="444"/>
      <c r="G42" s="549"/>
      <c r="H42" s="549"/>
      <c r="I42" s="549"/>
      <c r="J42" s="549"/>
      <c r="K42" s="549"/>
      <c r="L42" s="331"/>
      <c r="M42" s="85"/>
    </row>
    <row r="43" spans="1:13" x14ac:dyDescent="0.25">
      <c r="B43" s="73"/>
      <c r="M43" s="74"/>
    </row>
    <row r="44" spans="1:13" x14ac:dyDescent="0.25">
      <c r="B44" s="73"/>
      <c r="C44" s="558"/>
      <c r="D44" s="558"/>
      <c r="E44" s="558"/>
      <c r="F44" s="558"/>
      <c r="G44" s="558"/>
      <c r="M44" s="74"/>
    </row>
    <row r="45" spans="1:13" x14ac:dyDescent="0.25">
      <c r="B45" s="73"/>
      <c r="M45" s="74"/>
    </row>
    <row r="46" spans="1:13" x14ac:dyDescent="0.25">
      <c r="B46" s="73"/>
      <c r="M46" s="74"/>
    </row>
    <row r="47" spans="1:13" x14ac:dyDescent="0.25">
      <c r="B47" s="73"/>
      <c r="M47" s="74"/>
    </row>
    <row r="48" spans="1:13" x14ac:dyDescent="0.25">
      <c r="B48" s="73"/>
      <c r="M48" s="74"/>
    </row>
    <row r="49" spans="2:13" x14ac:dyDescent="0.25">
      <c r="B49" s="73"/>
      <c r="M49" s="74"/>
    </row>
    <row r="50" spans="2:13" x14ac:dyDescent="0.25">
      <c r="B50" s="73"/>
      <c r="M50" s="74"/>
    </row>
    <row r="51" spans="2:13" x14ac:dyDescent="0.25">
      <c r="B51" s="86"/>
      <c r="C51" s="87"/>
      <c r="D51" s="87"/>
      <c r="E51" s="88"/>
      <c r="F51" s="87"/>
      <c r="G51" s="87"/>
      <c r="H51" s="87"/>
      <c r="I51" s="87"/>
      <c r="J51" s="87"/>
      <c r="K51" s="87"/>
      <c r="L51" s="87"/>
      <c r="M51" s="89"/>
    </row>
  </sheetData>
  <sheetProtection algorithmName="SHA-512" hashValue="4mniu+zTRB/RtfHCFr4pQ0aNzc5QM8gcWjGtjUK39rTeQAX8VWY/u4ziVg8cviAg2vh/6TENv5xw4f4NN1qPww==" saltValue="PcfFKT6b5nPlxIF1dT82Wg==" spinCount="100000" sheet="1" objects="1" scenarios="1"/>
  <mergeCells count="5">
    <mergeCell ref="C13:F13"/>
    <mergeCell ref="C18:F18"/>
    <mergeCell ref="C19:F19"/>
    <mergeCell ref="C29:F29"/>
    <mergeCell ref="C33:F33"/>
  </mergeCells>
  <pageMargins left="0.25" right="0.25"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39744-B1FF-452E-8842-99088D7952D0}">
  <sheetPr>
    <tabColor rgb="FFEEF9FD"/>
    <pageSetUpPr autoPageBreaks="0"/>
  </sheetPr>
  <dimension ref="A2:O42"/>
  <sheetViews>
    <sheetView showGridLines="0" zoomScaleNormal="100" workbookViewId="0"/>
  </sheetViews>
  <sheetFormatPr defaultRowHeight="11.25" x14ac:dyDescent="0.25"/>
  <cols>
    <col min="1" max="1" width="2.140625" style="308" customWidth="1"/>
    <col min="2" max="2" width="10.140625" style="324" customWidth="1"/>
    <col min="3" max="3" width="8.7109375" style="324" customWidth="1"/>
    <col min="4" max="4" width="36" style="324" customWidth="1"/>
    <col min="5" max="11" width="10.140625" style="324" customWidth="1"/>
    <col min="12" max="16384" width="9.140625" style="308"/>
  </cols>
  <sheetData>
    <row r="2" spans="1:13" s="312" customFormat="1" ht="14.25" x14ac:dyDescent="0.25">
      <c r="A2" s="308"/>
      <c r="B2" s="309"/>
      <c r="C2" s="310"/>
      <c r="D2" s="310"/>
      <c r="E2" s="310"/>
      <c r="F2" s="310"/>
      <c r="G2" s="310"/>
      <c r="H2" s="310"/>
      <c r="I2" s="310"/>
      <c r="J2" s="310"/>
      <c r="K2" s="311"/>
    </row>
    <row r="3" spans="1:13" s="314" customFormat="1" ht="12" x14ac:dyDescent="0.25">
      <c r="A3" s="308"/>
      <c r="B3" s="313"/>
      <c r="K3" s="316"/>
    </row>
    <row r="4" spans="1:13" s="312" customFormat="1" ht="30.75" customHeight="1" thickBot="1" x14ac:dyDescent="0.3">
      <c r="A4" s="314"/>
      <c r="B4" s="317"/>
      <c r="C4" s="318"/>
      <c r="D4" s="319" t="s">
        <v>124</v>
      </c>
      <c r="E4" s="319"/>
      <c r="F4" s="321"/>
      <c r="G4" s="321"/>
      <c r="H4" s="321"/>
      <c r="I4" s="321"/>
      <c r="J4" s="321"/>
      <c r="K4" s="322"/>
    </row>
    <row r="5" spans="1:13" s="323" customFormat="1" ht="28.5" customHeight="1" thickBot="1" x14ac:dyDescent="0.3">
      <c r="A5" s="314"/>
      <c r="B5" s="113"/>
      <c r="C5" s="114"/>
      <c r="D5" s="115" t="s">
        <v>603</v>
      </c>
      <c r="E5" s="115"/>
      <c r="F5" s="118"/>
      <c r="G5" s="118"/>
      <c r="H5" s="118"/>
      <c r="I5" s="118"/>
      <c r="J5" s="118"/>
      <c r="K5" s="119"/>
    </row>
    <row r="6" spans="1:13" ht="12" x14ac:dyDescent="0.2">
      <c r="A6" s="314"/>
      <c r="B6" s="76"/>
      <c r="E6" s="325"/>
      <c r="K6" s="74"/>
    </row>
    <row r="7" spans="1:13" ht="12" x14ac:dyDescent="0.2">
      <c r="A7" s="314"/>
      <c r="B7" s="76"/>
      <c r="E7" s="325"/>
      <c r="K7" s="74"/>
    </row>
    <row r="8" spans="1:13" x14ac:dyDescent="0.2">
      <c r="B8" s="76"/>
      <c r="C8" s="327"/>
      <c r="D8" s="327"/>
      <c r="E8" s="326"/>
      <c r="K8" s="74"/>
    </row>
    <row r="9" spans="1:13" s="129" customFormat="1" ht="18.75" customHeight="1" x14ac:dyDescent="0.25">
      <c r="A9" s="314"/>
      <c r="B9" s="125" t="s">
        <v>604</v>
      </c>
      <c r="C9" s="123" t="s">
        <v>605</v>
      </c>
      <c r="D9" s="123"/>
      <c r="E9" s="126"/>
      <c r="F9" s="127"/>
      <c r="G9" s="127"/>
      <c r="H9" s="127"/>
      <c r="I9" s="127"/>
      <c r="J9" s="127"/>
      <c r="K9" s="128"/>
      <c r="L9" s="324"/>
      <c r="M9" s="324"/>
    </row>
    <row r="10" spans="1:13" s="324" customFormat="1" ht="12" x14ac:dyDescent="0.2">
      <c r="A10" s="314"/>
      <c r="B10" s="329"/>
      <c r="C10" s="330"/>
      <c r="D10" s="330"/>
      <c r="E10" s="330"/>
      <c r="F10" s="330"/>
      <c r="G10" s="331"/>
      <c r="H10" s="331"/>
      <c r="I10" s="331"/>
      <c r="J10" s="331"/>
      <c r="K10" s="85"/>
    </row>
    <row r="11" spans="1:13" s="324" customFormat="1" ht="12" x14ac:dyDescent="0.2">
      <c r="A11" s="314"/>
      <c r="B11" s="329"/>
      <c r="C11" s="333"/>
      <c r="D11" s="333"/>
      <c r="F11" s="330"/>
      <c r="G11" s="330"/>
      <c r="H11" s="330"/>
      <c r="I11" s="330"/>
      <c r="J11" s="330"/>
      <c r="K11" s="85"/>
    </row>
    <row r="12" spans="1:13" s="324" customFormat="1" ht="12" x14ac:dyDescent="0.2">
      <c r="A12" s="314"/>
      <c r="B12" s="329"/>
      <c r="C12" s="735" t="s">
        <v>606</v>
      </c>
      <c r="D12" s="735"/>
      <c r="E12" s="469"/>
      <c r="F12" s="529">
        <v>2017</v>
      </c>
      <c r="G12" s="529">
        <v>2018</v>
      </c>
      <c r="H12" s="335">
        <v>2019</v>
      </c>
      <c r="I12" s="335">
        <v>2020</v>
      </c>
      <c r="J12" s="335">
        <v>2021</v>
      </c>
      <c r="K12" s="85"/>
    </row>
    <row r="13" spans="1:13" s="324" customFormat="1" ht="12" x14ac:dyDescent="0.2">
      <c r="A13" s="314"/>
      <c r="B13" s="329"/>
      <c r="C13" s="746" t="s">
        <v>607</v>
      </c>
      <c r="D13" s="746"/>
      <c r="E13" s="337"/>
      <c r="F13" s="530">
        <v>478</v>
      </c>
      <c r="G13" s="530">
        <v>539.70000000000005</v>
      </c>
      <c r="H13" s="531">
        <v>457.2</v>
      </c>
      <c r="I13" s="531">
        <v>494.7</v>
      </c>
      <c r="J13" s="531">
        <v>595.090610893453</v>
      </c>
      <c r="K13" s="85"/>
    </row>
    <row r="14" spans="1:13" s="324" customFormat="1" ht="12" x14ac:dyDescent="0.2">
      <c r="A14" s="314"/>
      <c r="B14" s="329"/>
      <c r="C14" s="735" t="s">
        <v>608</v>
      </c>
      <c r="D14" s="735"/>
      <c r="E14" s="529"/>
      <c r="F14" s="532"/>
      <c r="G14" s="532"/>
      <c r="H14" s="532"/>
      <c r="I14" s="532"/>
      <c r="J14" s="533"/>
      <c r="K14" s="85"/>
    </row>
    <row r="15" spans="1:13" s="324" customFormat="1" ht="12" x14ac:dyDescent="0.2">
      <c r="A15" s="314"/>
      <c r="B15" s="329"/>
      <c r="C15" s="339" t="s">
        <v>609</v>
      </c>
      <c r="D15" s="339"/>
      <c r="E15" s="340"/>
      <c r="F15" s="534">
        <v>64.5</v>
      </c>
      <c r="G15" s="534">
        <v>62.5</v>
      </c>
      <c r="H15" s="535">
        <v>79.8</v>
      </c>
      <c r="I15" s="535">
        <v>99.6</v>
      </c>
      <c r="J15" s="535">
        <v>115.50504774299654</v>
      </c>
      <c r="K15" s="85"/>
    </row>
    <row r="16" spans="1:13" s="324" customFormat="1" ht="12" x14ac:dyDescent="0.2">
      <c r="A16" s="314"/>
      <c r="B16" s="329"/>
      <c r="C16" s="339" t="s">
        <v>610</v>
      </c>
      <c r="D16" s="339"/>
      <c r="E16" s="340"/>
      <c r="F16" s="534">
        <v>64.8</v>
      </c>
      <c r="G16" s="534">
        <v>69.7</v>
      </c>
      <c r="H16" s="534">
        <v>71.7</v>
      </c>
      <c r="I16" s="534">
        <v>90.2</v>
      </c>
      <c r="J16" s="534">
        <v>75.167442763341114</v>
      </c>
      <c r="K16" s="85"/>
    </row>
    <row r="17" spans="1:15" s="324" customFormat="1" ht="12" x14ac:dyDescent="0.2">
      <c r="A17" s="314"/>
      <c r="B17" s="329"/>
      <c r="C17" s="339" t="s">
        <v>611</v>
      </c>
      <c r="D17" s="339"/>
      <c r="E17" s="340"/>
      <c r="F17" s="534">
        <v>197.3</v>
      </c>
      <c r="G17" s="534">
        <v>205</v>
      </c>
      <c r="H17" s="534">
        <v>205</v>
      </c>
      <c r="I17" s="534">
        <v>253.8</v>
      </c>
      <c r="J17" s="534">
        <v>242.69980663801735</v>
      </c>
      <c r="K17" s="85"/>
    </row>
    <row r="18" spans="1:15" s="324" customFormat="1" ht="12" x14ac:dyDescent="0.2">
      <c r="A18" s="314"/>
      <c r="B18" s="329"/>
      <c r="C18" s="339" t="s">
        <v>612</v>
      </c>
      <c r="D18" s="339"/>
      <c r="E18" s="340"/>
      <c r="F18" s="534">
        <v>9</v>
      </c>
      <c r="G18" s="534">
        <v>32.299999999999997</v>
      </c>
      <c r="H18" s="534">
        <v>29.3</v>
      </c>
      <c r="I18" s="534">
        <v>55.1</v>
      </c>
      <c r="J18" s="534">
        <v>39.362124081451341</v>
      </c>
      <c r="K18" s="85"/>
    </row>
    <row r="19" spans="1:15" s="324" customFormat="1" ht="12" x14ac:dyDescent="0.2">
      <c r="A19" s="314"/>
      <c r="B19" s="329"/>
      <c r="C19" s="339" t="s">
        <v>613</v>
      </c>
      <c r="D19" s="339"/>
      <c r="E19" s="340"/>
      <c r="F19" s="534">
        <v>0.2</v>
      </c>
      <c r="G19" s="534">
        <v>0.4</v>
      </c>
      <c r="H19" s="534">
        <v>0.6</v>
      </c>
      <c r="I19" s="534">
        <v>0.4</v>
      </c>
      <c r="J19" s="534">
        <v>0.23370189779460915</v>
      </c>
      <c r="K19" s="85"/>
    </row>
    <row r="20" spans="1:15" s="324" customFormat="1" ht="12" x14ac:dyDescent="0.2">
      <c r="A20" s="314"/>
      <c r="B20" s="329"/>
      <c r="C20" s="339"/>
      <c r="D20" s="339"/>
      <c r="E20" s="340"/>
      <c r="F20" s="534"/>
      <c r="G20" s="534"/>
      <c r="H20" s="747"/>
      <c r="I20" s="747"/>
      <c r="J20" s="536"/>
      <c r="K20" s="85"/>
    </row>
    <row r="21" spans="1:15" s="324" customFormat="1" ht="12.75" thickBot="1" x14ac:dyDescent="0.25">
      <c r="A21" s="314"/>
      <c r="B21" s="329"/>
      <c r="C21" s="537" t="s">
        <v>614</v>
      </c>
      <c r="D21" s="537"/>
      <c r="E21" s="344"/>
      <c r="F21" s="538">
        <v>142.1</v>
      </c>
      <c r="G21" s="538">
        <v>169.8</v>
      </c>
      <c r="H21" s="539">
        <v>70.7</v>
      </c>
      <c r="I21" s="539">
        <v>-4.4000000000000004</v>
      </c>
      <c r="J21" s="539">
        <v>122.12248776985184</v>
      </c>
      <c r="K21" s="85"/>
    </row>
    <row r="22" spans="1:15" s="324" customFormat="1" ht="12.75" thickTop="1" x14ac:dyDescent="0.2">
      <c r="A22" s="314"/>
      <c r="B22" s="329"/>
      <c r="C22" s="346"/>
      <c r="D22" s="346"/>
      <c r="E22" s="346"/>
      <c r="F22" s="346"/>
      <c r="G22" s="396"/>
      <c r="H22" s="396"/>
      <c r="I22" s="396"/>
      <c r="J22" s="396"/>
      <c r="K22" s="85"/>
    </row>
    <row r="23" spans="1:15" s="324" customFormat="1" ht="12" x14ac:dyDescent="0.2">
      <c r="A23" s="314"/>
      <c r="B23" s="329"/>
      <c r="C23" s="330"/>
      <c r="D23" s="330"/>
      <c r="E23" s="330"/>
      <c r="F23" s="330"/>
      <c r="G23" s="330"/>
      <c r="H23" s="331"/>
      <c r="I23" s="331"/>
      <c r="J23" s="331"/>
      <c r="K23" s="85"/>
    </row>
    <row r="24" spans="1:15" s="324" customFormat="1" ht="12" x14ac:dyDescent="0.2">
      <c r="A24" s="314"/>
      <c r="B24" s="329"/>
      <c r="C24" s="330"/>
      <c r="D24" s="330"/>
      <c r="E24" s="330"/>
      <c r="F24" s="330"/>
      <c r="G24" s="330"/>
      <c r="H24" s="330"/>
      <c r="I24" s="330"/>
      <c r="J24" s="330"/>
      <c r="K24" s="85"/>
    </row>
    <row r="25" spans="1:15" s="129" customFormat="1" ht="18.75" customHeight="1" x14ac:dyDescent="0.25">
      <c r="A25" s="314"/>
      <c r="B25" s="125" t="s">
        <v>615</v>
      </c>
      <c r="C25" s="123" t="s">
        <v>616</v>
      </c>
      <c r="D25" s="123"/>
      <c r="E25" s="126"/>
      <c r="F25" s="127"/>
      <c r="G25" s="127"/>
      <c r="H25" s="127"/>
      <c r="I25" s="127"/>
      <c r="J25" s="127"/>
      <c r="K25" s="128"/>
    </row>
    <row r="26" spans="1:15" s="324" customFormat="1" ht="12" x14ac:dyDescent="0.2">
      <c r="A26" s="314"/>
      <c r="B26" s="329"/>
      <c r="C26" s="330"/>
      <c r="D26" s="330"/>
      <c r="E26" s="330"/>
      <c r="F26" s="330"/>
      <c r="G26" s="330"/>
      <c r="H26" s="330"/>
      <c r="I26" s="330"/>
      <c r="J26" s="330"/>
      <c r="K26" s="85"/>
    </row>
    <row r="27" spans="1:15" s="324" customFormat="1" ht="12" x14ac:dyDescent="0.2">
      <c r="A27" s="314"/>
      <c r="B27" s="329"/>
      <c r="C27" s="483"/>
      <c r="D27" s="483"/>
      <c r="E27" s="356"/>
      <c r="F27" s="469">
        <v>2017</v>
      </c>
      <c r="G27" s="469">
        <v>2018</v>
      </c>
      <c r="H27" s="469">
        <v>2019</v>
      </c>
      <c r="I27" s="469">
        <v>2020</v>
      </c>
      <c r="J27" s="469">
        <v>2021</v>
      </c>
      <c r="K27" s="85"/>
    </row>
    <row r="28" spans="1:15" s="324" customFormat="1" ht="12" x14ac:dyDescent="0.2">
      <c r="A28" s="314"/>
      <c r="B28" s="329"/>
      <c r="C28" s="540" t="s">
        <v>617</v>
      </c>
      <c r="D28" s="540"/>
      <c r="E28" s="337"/>
      <c r="F28" s="541">
        <f>F13</f>
        <v>478</v>
      </c>
      <c r="G28" s="541">
        <f>G13</f>
        <v>539.70000000000005</v>
      </c>
      <c r="H28" s="541">
        <f>H13</f>
        <v>457.2</v>
      </c>
      <c r="I28" s="541">
        <f>I13</f>
        <v>494.7</v>
      </c>
      <c r="J28" s="541">
        <f>J13</f>
        <v>595.090610893453</v>
      </c>
      <c r="K28" s="85"/>
      <c r="N28" s="129"/>
      <c r="O28" s="129"/>
    </row>
    <row r="29" spans="1:15" s="324" customFormat="1" ht="12" x14ac:dyDescent="0.2">
      <c r="A29" s="314"/>
      <c r="B29" s="329"/>
      <c r="C29" s="354" t="s">
        <v>618</v>
      </c>
      <c r="D29" s="354"/>
      <c r="E29" s="340"/>
      <c r="F29" s="542">
        <f t="shared" ref="F29:J30" si="0">F15</f>
        <v>64.5</v>
      </c>
      <c r="G29" s="542">
        <f t="shared" si="0"/>
        <v>62.5</v>
      </c>
      <c r="H29" s="542">
        <f t="shared" si="0"/>
        <v>79.8</v>
      </c>
      <c r="I29" s="542">
        <f t="shared" si="0"/>
        <v>99.6</v>
      </c>
      <c r="J29" s="542">
        <f t="shared" si="0"/>
        <v>115.50504774299654</v>
      </c>
      <c r="K29" s="85"/>
      <c r="N29" s="129"/>
      <c r="O29" s="129"/>
    </row>
    <row r="30" spans="1:15" s="324" customFormat="1" ht="12" x14ac:dyDescent="0.2">
      <c r="A30" s="314"/>
      <c r="B30" s="329"/>
      <c r="C30" s="324" t="s">
        <v>619</v>
      </c>
      <c r="F30" s="542">
        <f t="shared" si="0"/>
        <v>64.8</v>
      </c>
      <c r="G30" s="542">
        <f t="shared" si="0"/>
        <v>69.7</v>
      </c>
      <c r="H30" s="542">
        <f t="shared" si="0"/>
        <v>71.7</v>
      </c>
      <c r="I30" s="542">
        <f t="shared" si="0"/>
        <v>90.2</v>
      </c>
      <c r="J30" s="542">
        <f t="shared" si="0"/>
        <v>75.167442763341114</v>
      </c>
      <c r="K30" s="85"/>
      <c r="N30" s="129"/>
      <c r="O30" s="129"/>
    </row>
    <row r="31" spans="1:15" s="324" customFormat="1" ht="12.75" thickBot="1" x14ac:dyDescent="0.25">
      <c r="A31" s="314"/>
      <c r="B31" s="329"/>
      <c r="C31" s="543" t="s">
        <v>620</v>
      </c>
      <c r="D31" s="543"/>
      <c r="E31" s="344"/>
      <c r="F31" s="544">
        <f>(F28-(F29-F30))/F30</f>
        <v>7.3811728395061733</v>
      </c>
      <c r="G31" s="544">
        <f>(G28-(G29-G30))/G30</f>
        <v>7.8464849354375907</v>
      </c>
      <c r="H31" s="544">
        <f>(H28-(H29-H30))/H30</f>
        <v>6.2635983263598325</v>
      </c>
      <c r="I31" s="544">
        <f>(I28-(I29-I30))/I30</f>
        <v>5.3802660753880263</v>
      </c>
      <c r="J31" s="544">
        <f>(J28-(J29-J30))/J30</f>
        <v>7.3802298644160951</v>
      </c>
      <c r="K31" s="85"/>
      <c r="N31" s="129"/>
      <c r="O31" s="129"/>
    </row>
    <row r="32" spans="1:15" s="324" customFormat="1" ht="12.75" thickTop="1" x14ac:dyDescent="0.2">
      <c r="A32" s="314"/>
      <c r="B32" s="329"/>
      <c r="C32" s="396"/>
      <c r="D32" s="396"/>
      <c r="E32" s="396"/>
      <c r="F32" s="396"/>
      <c r="G32" s="396"/>
      <c r="H32" s="396"/>
      <c r="I32" s="330"/>
      <c r="J32" s="330"/>
      <c r="K32" s="85"/>
      <c r="N32" s="129"/>
      <c r="O32" s="129"/>
    </row>
    <row r="33" spans="1:15" s="324" customFormat="1" x14ac:dyDescent="0.2">
      <c r="A33" s="308"/>
      <c r="B33" s="329"/>
      <c r="C33" s="330"/>
      <c r="D33" s="330"/>
      <c r="E33" s="330"/>
      <c r="F33" s="330"/>
      <c r="G33" s="330"/>
      <c r="H33" s="330"/>
      <c r="I33" s="330"/>
      <c r="J33" s="330"/>
      <c r="K33" s="85"/>
      <c r="N33" s="129"/>
      <c r="O33" s="129"/>
    </row>
    <row r="34" spans="1:15" x14ac:dyDescent="0.25">
      <c r="B34" s="73"/>
      <c r="K34" s="74"/>
    </row>
    <row r="35" spans="1:15" x14ac:dyDescent="0.25">
      <c r="B35" s="73"/>
      <c r="K35" s="74"/>
    </row>
    <row r="36" spans="1:15" x14ac:dyDescent="0.25">
      <c r="B36" s="73"/>
      <c r="K36" s="74"/>
    </row>
    <row r="37" spans="1:15" x14ac:dyDescent="0.25">
      <c r="B37" s="73"/>
      <c r="K37" s="74"/>
    </row>
    <row r="38" spans="1:15" x14ac:dyDescent="0.25">
      <c r="B38" s="73"/>
      <c r="K38" s="74"/>
    </row>
    <row r="39" spans="1:15" x14ac:dyDescent="0.25">
      <c r="B39" s="73"/>
      <c r="K39" s="74"/>
    </row>
    <row r="40" spans="1:15" x14ac:dyDescent="0.25">
      <c r="B40" s="73"/>
      <c r="K40" s="74"/>
    </row>
    <row r="41" spans="1:15" x14ac:dyDescent="0.25">
      <c r="B41" s="73"/>
      <c r="K41" s="74"/>
    </row>
    <row r="42" spans="1:15" x14ac:dyDescent="0.25">
      <c r="B42" s="86"/>
      <c r="C42" s="87"/>
      <c r="D42" s="87"/>
      <c r="E42" s="87"/>
      <c r="F42" s="87"/>
      <c r="G42" s="87"/>
      <c r="H42" s="87"/>
      <c r="I42" s="87"/>
      <c r="J42" s="87"/>
      <c r="K42" s="89"/>
    </row>
  </sheetData>
  <sheetProtection algorithmName="SHA-512" hashValue="egcXDPP2NfgfMfQS1F7cTjh3hqwS5PUgGLyKzpiYQS4VBr7d9nEHCdpYvm5WwY4Tkz3RKYSevofBkFhk57JMXQ==" saltValue="JgIGObCQYskELyoms3xXHQ==" spinCount="100000" sheet="1" objects="1" scenarios="1"/>
  <mergeCells count="4">
    <mergeCell ref="C12:D12"/>
    <mergeCell ref="C13:D13"/>
    <mergeCell ref="C14:D14"/>
    <mergeCell ref="H20:I20"/>
  </mergeCells>
  <pageMargins left="0.25" right="0.25"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83340-97C7-4B8F-8FF1-E96E163A9309}">
  <sheetPr>
    <tabColor theme="4" tint="0.79998168889431442"/>
  </sheetPr>
  <dimension ref="A2:U66"/>
  <sheetViews>
    <sheetView topLeftCell="A13" workbookViewId="0">
      <selection activeCell="L23" sqref="L23"/>
    </sheetView>
  </sheetViews>
  <sheetFormatPr defaultRowHeight="11.25" x14ac:dyDescent="0.25"/>
  <cols>
    <col min="1" max="1" width="2.140625" style="256" customWidth="1"/>
    <col min="2" max="2" width="10.140625" style="256" customWidth="1"/>
    <col min="3" max="3" width="7.85546875" style="256" customWidth="1"/>
    <col min="4" max="4" width="31.85546875" style="256" bestFit="1" customWidth="1"/>
    <col min="5" max="5" width="6.28515625" style="256" customWidth="1"/>
    <col min="6" max="6" width="2.42578125" style="256" customWidth="1"/>
    <col min="7" max="8" width="10.140625" style="256" customWidth="1"/>
    <col min="9" max="9" width="2.85546875" style="256" customWidth="1"/>
    <col min="10" max="10" width="10.140625" style="256" customWidth="1"/>
    <col min="11" max="11" width="2.7109375" style="256" customWidth="1"/>
    <col min="12" max="12" width="15" style="256" bestFit="1" customWidth="1"/>
    <col min="13" max="13" width="10.5703125" style="256" customWidth="1"/>
    <col min="14" max="18" width="10.140625" style="256" customWidth="1"/>
    <col min="19" max="19" width="16.140625" style="256" customWidth="1"/>
    <col min="20" max="20" width="10.140625" style="256" customWidth="1"/>
    <col min="21" max="16384" width="9.140625" style="256"/>
  </cols>
  <sheetData>
    <row r="2" spans="1:21" s="214" customFormat="1" ht="14.25" x14ac:dyDescent="0.25">
      <c r="A2" s="256"/>
      <c r="B2" s="211"/>
      <c r="C2" s="212"/>
      <c r="D2" s="212"/>
      <c r="E2" s="212"/>
      <c r="F2" s="212"/>
      <c r="G2" s="212"/>
      <c r="H2" s="212"/>
      <c r="I2" s="212"/>
      <c r="J2" s="212"/>
      <c r="K2" s="212"/>
      <c r="L2" s="212"/>
      <c r="M2" s="212"/>
      <c r="N2" s="212"/>
      <c r="O2" s="212"/>
      <c r="P2" s="212"/>
      <c r="Q2" s="212"/>
      <c r="R2" s="212"/>
      <c r="S2" s="212"/>
      <c r="T2" s="213"/>
    </row>
    <row r="3" spans="1:21" s="216" customFormat="1" ht="12" x14ac:dyDescent="0.25">
      <c r="B3" s="215"/>
      <c r="T3" s="217"/>
    </row>
    <row r="4" spans="1:21" s="214" customFormat="1" ht="30.75" customHeight="1" thickBot="1" x14ac:dyDescent="0.3">
      <c r="A4" s="216"/>
      <c r="B4" s="218"/>
      <c r="C4" s="219"/>
      <c r="D4" s="220" t="s">
        <v>413</v>
      </c>
      <c r="G4" s="221"/>
      <c r="H4" s="221"/>
      <c r="I4" s="221"/>
      <c r="J4" s="221"/>
      <c r="K4" s="221"/>
      <c r="L4" s="221"/>
      <c r="M4" s="221"/>
      <c r="N4" s="221"/>
      <c r="O4" s="221"/>
      <c r="P4" s="221"/>
      <c r="Q4" s="221"/>
      <c r="R4" s="221"/>
      <c r="S4" s="221"/>
      <c r="T4" s="222"/>
    </row>
    <row r="5" spans="1:21" s="223" customFormat="1" ht="28.5" customHeight="1" thickBot="1" x14ac:dyDescent="0.3">
      <c r="A5" s="216"/>
      <c r="B5" s="231"/>
      <c r="C5" s="232"/>
      <c r="D5" s="233" t="s">
        <v>162</v>
      </c>
      <c r="E5" s="234"/>
      <c r="F5" s="234"/>
      <c r="G5" s="234"/>
      <c r="H5" s="235"/>
      <c r="I5" s="235"/>
      <c r="J5" s="235"/>
      <c r="K5" s="235"/>
      <c r="L5" s="235"/>
      <c r="M5" s="235"/>
      <c r="N5" s="235"/>
      <c r="O5" s="235"/>
      <c r="P5" s="235"/>
      <c r="Q5" s="235"/>
      <c r="R5" s="235"/>
      <c r="S5" s="235"/>
      <c r="T5" s="236"/>
    </row>
    <row r="6" spans="1:21" ht="12" x14ac:dyDescent="0.2">
      <c r="A6" s="216"/>
      <c r="B6" s="76"/>
      <c r="E6" s="77"/>
      <c r="F6" s="77"/>
      <c r="G6" s="77"/>
      <c r="T6" s="74"/>
    </row>
    <row r="7" spans="1:21" x14ac:dyDescent="0.2">
      <c r="B7" s="76"/>
      <c r="E7" s="77"/>
      <c r="F7" s="77"/>
      <c r="G7" s="77"/>
      <c r="T7" s="74"/>
    </row>
    <row r="8" spans="1:21" x14ac:dyDescent="0.2">
      <c r="B8" s="76"/>
      <c r="C8" s="78"/>
      <c r="D8" s="78"/>
      <c r="E8" s="68"/>
      <c r="F8" s="68"/>
      <c r="G8" s="77"/>
      <c r="S8" s="224"/>
      <c r="T8" s="85"/>
    </row>
    <row r="9" spans="1:21" s="129" customFormat="1" ht="18.75" customHeight="1" x14ac:dyDescent="0.25">
      <c r="A9" s="241"/>
      <c r="B9" s="127"/>
      <c r="C9" s="123" t="s">
        <v>266</v>
      </c>
      <c r="D9" s="127"/>
      <c r="E9" s="126"/>
      <c r="F9" s="126"/>
      <c r="G9" s="127"/>
      <c r="H9" s="127"/>
      <c r="I9" s="127"/>
      <c r="J9" s="127"/>
      <c r="K9" s="127"/>
      <c r="L9" s="127"/>
      <c r="M9" s="127"/>
      <c r="N9" s="127"/>
      <c r="O9" s="127"/>
      <c r="P9" s="127"/>
      <c r="Q9" s="127"/>
      <c r="R9" s="127"/>
      <c r="S9" s="127"/>
      <c r="T9" s="127"/>
      <c r="U9" s="243"/>
    </row>
    <row r="10" spans="1:21" x14ac:dyDescent="0.2">
      <c r="A10" s="242"/>
      <c r="B10" s="247"/>
      <c r="C10" s="230" t="s">
        <v>391</v>
      </c>
      <c r="D10" s="299"/>
      <c r="E10" s="299"/>
      <c r="F10" s="299"/>
      <c r="G10" s="299"/>
      <c r="H10" s="299"/>
      <c r="I10" s="299"/>
      <c r="J10" s="299"/>
      <c r="K10" s="299"/>
      <c r="L10" s="299"/>
      <c r="M10" s="299"/>
      <c r="N10" s="299"/>
      <c r="O10" s="299"/>
      <c r="P10" s="299"/>
      <c r="Q10" s="299"/>
      <c r="R10" s="299"/>
      <c r="S10" s="299"/>
      <c r="T10" s="85"/>
    </row>
    <row r="11" spans="1:21" x14ac:dyDescent="0.2">
      <c r="B11" s="255"/>
      <c r="C11" s="247"/>
      <c r="D11" s="247"/>
      <c r="E11" s="202"/>
      <c r="F11" s="202"/>
      <c r="G11" s="202"/>
      <c r="H11" s="84"/>
      <c r="I11" s="84"/>
      <c r="J11" s="84"/>
      <c r="K11" s="84"/>
      <c r="L11" s="84"/>
      <c r="M11" s="112"/>
      <c r="N11" s="112"/>
      <c r="O11" s="112"/>
      <c r="P11" s="112"/>
      <c r="Q11" s="112"/>
      <c r="R11" s="112"/>
      <c r="S11" s="112"/>
      <c r="T11" s="85"/>
    </row>
    <row r="12" spans="1:21" ht="15" customHeight="1" x14ac:dyDescent="0.2">
      <c r="B12" s="255"/>
      <c r="C12" s="247"/>
      <c r="D12" s="247"/>
      <c r="G12" s="202"/>
      <c r="H12" s="202"/>
      <c r="I12" s="202"/>
      <c r="J12" s="202"/>
      <c r="K12" s="202"/>
      <c r="L12" s="202"/>
      <c r="M12" s="749" t="s">
        <v>388</v>
      </c>
      <c r="N12" s="749"/>
      <c r="O12" s="750"/>
      <c r="P12" s="751" t="s">
        <v>268</v>
      </c>
      <c r="Q12" s="749"/>
      <c r="R12" s="749"/>
      <c r="S12" s="749"/>
      <c r="T12" s="85"/>
    </row>
    <row r="13" spans="1:21" ht="24" customHeight="1" x14ac:dyDescent="0.2">
      <c r="B13" s="255"/>
      <c r="C13" s="248" t="s">
        <v>267</v>
      </c>
      <c r="D13" s="248" t="s">
        <v>398</v>
      </c>
      <c r="E13" s="248" t="s">
        <v>274</v>
      </c>
      <c r="F13" s="248"/>
      <c r="G13" s="248" t="s">
        <v>411</v>
      </c>
      <c r="H13" s="248" t="s">
        <v>429</v>
      </c>
      <c r="I13" s="248"/>
      <c r="J13" s="248" t="s">
        <v>393</v>
      </c>
      <c r="K13" s="248"/>
      <c r="L13" s="248" t="s">
        <v>458</v>
      </c>
      <c r="M13" s="273" t="s">
        <v>273</v>
      </c>
      <c r="N13" s="274" t="s">
        <v>272</v>
      </c>
      <c r="O13" s="274" t="s">
        <v>384</v>
      </c>
      <c r="P13" s="752" t="s">
        <v>381</v>
      </c>
      <c r="Q13" s="752"/>
      <c r="R13" s="274" t="s">
        <v>382</v>
      </c>
      <c r="S13" s="274" t="s">
        <v>442</v>
      </c>
      <c r="T13" s="85"/>
    </row>
    <row r="14" spans="1:21" ht="11.25" customHeight="1" x14ac:dyDescent="0.2">
      <c r="B14" s="255"/>
      <c r="C14" s="226" t="s">
        <v>392</v>
      </c>
      <c r="D14" s="226"/>
      <c r="E14" s="164"/>
      <c r="F14" s="164"/>
      <c r="G14" s="227"/>
      <c r="H14" s="120"/>
      <c r="I14" s="120"/>
      <c r="J14" s="238"/>
      <c r="K14" s="238"/>
      <c r="L14" s="164"/>
      <c r="M14" s="164"/>
      <c r="N14" s="120"/>
      <c r="O14" s="121"/>
      <c r="P14" s="198"/>
      <c r="Q14" s="198"/>
      <c r="R14" s="198"/>
      <c r="S14" s="122"/>
      <c r="T14" s="85"/>
    </row>
    <row r="15" spans="1:21" x14ac:dyDescent="0.2">
      <c r="A15" s="66"/>
      <c r="B15" s="255"/>
      <c r="C15" s="245" t="s">
        <v>248</v>
      </c>
      <c r="D15" s="245" t="s">
        <v>394</v>
      </c>
      <c r="E15" s="245" t="s">
        <v>275</v>
      </c>
      <c r="F15" s="245"/>
      <c r="G15" s="245" t="s">
        <v>171</v>
      </c>
      <c r="H15" s="301">
        <v>5849</v>
      </c>
      <c r="I15" s="301"/>
      <c r="J15" s="298" t="b">
        <v>0</v>
      </c>
      <c r="K15" s="298"/>
      <c r="L15" s="272" t="s">
        <v>456</v>
      </c>
      <c r="M15" s="245" t="s">
        <v>170</v>
      </c>
      <c r="N15" s="228" t="s">
        <v>170</v>
      </c>
      <c r="O15" s="228" t="s">
        <v>170</v>
      </c>
      <c r="P15" s="253"/>
      <c r="Q15" s="253"/>
      <c r="R15" s="250"/>
      <c r="S15" s="130" t="b">
        <v>1</v>
      </c>
      <c r="T15" s="85"/>
    </row>
    <row r="16" spans="1:21" x14ac:dyDescent="0.2">
      <c r="B16" s="255"/>
      <c r="C16" s="245" t="s">
        <v>232</v>
      </c>
      <c r="D16" s="245" t="s">
        <v>316</v>
      </c>
      <c r="E16" s="245" t="s">
        <v>275</v>
      </c>
      <c r="F16" s="245"/>
      <c r="G16" s="245" t="s">
        <v>233</v>
      </c>
      <c r="H16" s="301">
        <v>6236</v>
      </c>
      <c r="I16" s="301"/>
      <c r="J16" s="298" t="b">
        <v>1</v>
      </c>
      <c r="K16" s="298"/>
      <c r="L16" s="272" t="s">
        <v>95</v>
      </c>
      <c r="M16" s="245" t="s">
        <v>270</v>
      </c>
      <c r="N16" s="237">
        <v>6</v>
      </c>
      <c r="O16" s="237">
        <v>5</v>
      </c>
      <c r="P16" s="253"/>
      <c r="Q16" s="253"/>
      <c r="R16" s="250"/>
      <c r="S16" s="130" t="b">
        <v>1</v>
      </c>
      <c r="T16" s="85"/>
    </row>
    <row r="17" spans="2:20" x14ac:dyDescent="0.2">
      <c r="B17" s="255"/>
      <c r="C17" s="245" t="s">
        <v>234</v>
      </c>
      <c r="D17" s="245" t="s">
        <v>315</v>
      </c>
      <c r="E17" s="245" t="s">
        <v>276</v>
      </c>
      <c r="F17" s="245"/>
      <c r="G17" s="245" t="s">
        <v>233</v>
      </c>
      <c r="H17" s="301">
        <v>7073</v>
      </c>
      <c r="I17" s="301"/>
      <c r="J17" s="298" t="b">
        <v>1</v>
      </c>
      <c r="K17" s="298"/>
      <c r="L17" s="272" t="s">
        <v>457</v>
      </c>
      <c r="M17" s="245" t="s">
        <v>170</v>
      </c>
      <c r="N17" s="237" t="s">
        <v>170</v>
      </c>
      <c r="O17" s="237" t="s">
        <v>170</v>
      </c>
      <c r="P17" s="253"/>
      <c r="Q17" s="253"/>
      <c r="R17" s="250"/>
      <c r="S17" s="130" t="b">
        <v>1</v>
      </c>
      <c r="T17" s="85"/>
    </row>
    <row r="18" spans="2:20" x14ac:dyDescent="0.2">
      <c r="B18" s="255"/>
      <c r="C18" s="245" t="s">
        <v>235</v>
      </c>
      <c r="D18" s="245" t="s">
        <v>314</v>
      </c>
      <c r="E18" s="245" t="s">
        <v>277</v>
      </c>
      <c r="F18" s="245"/>
      <c r="G18" s="245" t="s">
        <v>233</v>
      </c>
      <c r="H18" s="301">
        <v>34010</v>
      </c>
      <c r="I18" s="301"/>
      <c r="J18" s="298" t="b">
        <v>1</v>
      </c>
      <c r="K18" s="298"/>
      <c r="L18" s="298" t="s">
        <v>95</v>
      </c>
      <c r="M18" s="245" t="s">
        <v>271</v>
      </c>
      <c r="N18" s="237">
        <v>5</v>
      </c>
      <c r="O18" s="237">
        <v>5.5</v>
      </c>
      <c r="P18" s="253"/>
      <c r="Q18" s="253"/>
      <c r="R18" s="250"/>
      <c r="S18" s="130" t="b">
        <v>1</v>
      </c>
      <c r="T18" s="85"/>
    </row>
    <row r="19" spans="2:20" x14ac:dyDescent="0.2">
      <c r="B19" s="255"/>
      <c r="C19" s="245" t="s">
        <v>249</v>
      </c>
      <c r="D19" s="245" t="s">
        <v>395</v>
      </c>
      <c r="E19" s="245" t="s">
        <v>275</v>
      </c>
      <c r="F19" s="245"/>
      <c r="G19" s="245" t="s">
        <v>233</v>
      </c>
      <c r="H19" s="301">
        <v>47910</v>
      </c>
      <c r="I19" s="301"/>
      <c r="J19" s="298" t="b">
        <v>0</v>
      </c>
      <c r="K19" s="298"/>
      <c r="L19" s="298" t="s">
        <v>95</v>
      </c>
      <c r="M19" s="245" t="s">
        <v>169</v>
      </c>
      <c r="N19" s="228"/>
      <c r="O19" s="228"/>
      <c r="P19" s="253"/>
      <c r="Q19" s="253"/>
      <c r="R19" s="250"/>
      <c r="S19" s="130" t="b">
        <v>1</v>
      </c>
      <c r="T19" s="85"/>
    </row>
    <row r="20" spans="2:20" x14ac:dyDescent="0.2">
      <c r="B20" s="255"/>
      <c r="C20" s="245" t="s">
        <v>236</v>
      </c>
      <c r="D20" s="245" t="s">
        <v>313</v>
      </c>
      <c r="E20" s="245" t="s">
        <v>275</v>
      </c>
      <c r="F20" s="245"/>
      <c r="G20" s="245" t="s">
        <v>233</v>
      </c>
      <c r="H20" s="301">
        <v>9070</v>
      </c>
      <c r="I20" s="301"/>
      <c r="J20" s="298" t="b">
        <v>1</v>
      </c>
      <c r="K20" s="298"/>
      <c r="L20" s="298" t="s">
        <v>95</v>
      </c>
      <c r="M20" s="245" t="s">
        <v>270</v>
      </c>
      <c r="N20" s="237">
        <v>5.5</v>
      </c>
      <c r="O20" s="237">
        <v>5.5</v>
      </c>
      <c r="P20" s="253"/>
      <c r="Q20" s="253"/>
      <c r="R20" s="250"/>
      <c r="S20" s="130" t="b">
        <v>1</v>
      </c>
      <c r="T20" s="85"/>
    </row>
    <row r="21" spans="2:20" x14ac:dyDescent="0.2">
      <c r="B21" s="255"/>
      <c r="C21" s="245" t="s">
        <v>238</v>
      </c>
      <c r="D21" s="245" t="s">
        <v>396</v>
      </c>
      <c r="E21" s="245" t="s">
        <v>278</v>
      </c>
      <c r="F21" s="245"/>
      <c r="G21" s="245" t="s">
        <v>233</v>
      </c>
      <c r="H21" s="301">
        <v>43493</v>
      </c>
      <c r="I21" s="301"/>
      <c r="J21" s="298" t="b">
        <v>1</v>
      </c>
      <c r="K21" s="298"/>
      <c r="L21" s="298" t="s">
        <v>95</v>
      </c>
      <c r="M21" s="245" t="s">
        <v>271</v>
      </c>
      <c r="N21" s="237">
        <v>5.5</v>
      </c>
      <c r="O21" s="237">
        <v>4.5</v>
      </c>
      <c r="P21" s="253" t="s">
        <v>383</v>
      </c>
      <c r="Q21" s="253"/>
      <c r="R21" s="250" t="s">
        <v>293</v>
      </c>
      <c r="S21" s="130" t="b">
        <v>0</v>
      </c>
      <c r="T21" s="85"/>
    </row>
    <row r="22" spans="2:20" x14ac:dyDescent="0.2">
      <c r="B22" s="255"/>
      <c r="C22" s="245" t="s">
        <v>239</v>
      </c>
      <c r="D22" s="245" t="s">
        <v>308</v>
      </c>
      <c r="E22" s="245" t="s">
        <v>275</v>
      </c>
      <c r="F22" s="245"/>
      <c r="G22" s="245" t="s">
        <v>233</v>
      </c>
      <c r="H22" s="301">
        <v>21007</v>
      </c>
      <c r="I22" s="301"/>
      <c r="J22" s="298" t="b">
        <v>1</v>
      </c>
      <c r="K22" s="298"/>
      <c r="L22" s="298" t="s">
        <v>456</v>
      </c>
      <c r="M22" s="245" t="s">
        <v>271</v>
      </c>
      <c r="N22" s="237">
        <v>5</v>
      </c>
      <c r="O22" s="237">
        <v>4.5</v>
      </c>
      <c r="P22" s="240"/>
      <c r="Q22" s="240"/>
      <c r="R22" s="240"/>
      <c r="S22" s="130" t="b">
        <v>1</v>
      </c>
      <c r="T22" s="85"/>
    </row>
    <row r="23" spans="2:20" x14ac:dyDescent="0.2">
      <c r="B23" s="255"/>
      <c r="C23" s="245" t="s">
        <v>240</v>
      </c>
      <c r="D23" s="245" t="s">
        <v>306</v>
      </c>
      <c r="E23" s="245" t="s">
        <v>276</v>
      </c>
      <c r="F23" s="245"/>
      <c r="G23" s="245" t="s">
        <v>233</v>
      </c>
      <c r="H23" s="301">
        <v>20540</v>
      </c>
      <c r="I23" s="301"/>
      <c r="J23" s="298" t="b">
        <v>1</v>
      </c>
      <c r="K23" s="298"/>
      <c r="L23" s="272" t="s">
        <v>436</v>
      </c>
      <c r="M23" s="245" t="s">
        <v>170</v>
      </c>
      <c r="N23" s="237" t="s">
        <v>170</v>
      </c>
      <c r="O23" s="237" t="s">
        <v>170</v>
      </c>
      <c r="P23" s="253"/>
      <c r="Q23" s="253"/>
      <c r="R23" s="250"/>
      <c r="S23" s="130" t="b">
        <v>1</v>
      </c>
      <c r="T23" s="85"/>
    </row>
    <row r="24" spans="2:20" x14ac:dyDescent="0.2">
      <c r="B24" s="255"/>
      <c r="C24" s="245" t="s">
        <v>241</v>
      </c>
      <c r="D24" s="245" t="s">
        <v>305</v>
      </c>
      <c r="E24" s="245" t="s">
        <v>278</v>
      </c>
      <c r="F24" s="245"/>
      <c r="G24" s="245" t="s">
        <v>233</v>
      </c>
      <c r="H24" s="301">
        <v>13279</v>
      </c>
      <c r="I24" s="301"/>
      <c r="J24" s="298" t="b">
        <v>1</v>
      </c>
      <c r="K24" s="298"/>
      <c r="L24" s="298" t="s">
        <v>456</v>
      </c>
      <c r="M24" s="245" t="s">
        <v>271</v>
      </c>
      <c r="N24" s="237">
        <v>5</v>
      </c>
      <c r="O24" s="237">
        <v>5</v>
      </c>
      <c r="P24" s="253"/>
      <c r="Q24" s="253"/>
      <c r="R24" s="250"/>
      <c r="S24" s="130" t="b">
        <v>1</v>
      </c>
      <c r="T24" s="85"/>
    </row>
    <row r="25" spans="2:20" x14ac:dyDescent="0.2">
      <c r="B25" s="255"/>
      <c r="C25" s="245" t="s">
        <v>242</v>
      </c>
      <c r="D25" s="245" t="s">
        <v>301</v>
      </c>
      <c r="E25" s="245" t="s">
        <v>276</v>
      </c>
      <c r="F25" s="245"/>
      <c r="G25" s="245" t="s">
        <v>233</v>
      </c>
      <c r="H25" s="301">
        <v>8189</v>
      </c>
      <c r="I25" s="301"/>
      <c r="J25" s="298" t="b">
        <v>1</v>
      </c>
      <c r="K25" s="298"/>
      <c r="L25" s="298" t="s">
        <v>456</v>
      </c>
      <c r="M25" s="245" t="s">
        <v>271</v>
      </c>
      <c r="N25" s="237">
        <v>4.5</v>
      </c>
      <c r="O25" s="237">
        <v>4.5</v>
      </c>
      <c r="P25" s="253"/>
      <c r="Q25" s="253"/>
      <c r="R25" s="250"/>
      <c r="S25" s="130" t="b">
        <v>1</v>
      </c>
      <c r="T25" s="85"/>
    </row>
    <row r="26" spans="2:20" x14ac:dyDescent="0.2">
      <c r="B26" s="255"/>
      <c r="C26" s="245" t="s">
        <v>243</v>
      </c>
      <c r="D26" s="245" t="s">
        <v>299</v>
      </c>
      <c r="E26" s="245" t="s">
        <v>275</v>
      </c>
      <c r="F26" s="245"/>
      <c r="G26" s="245" t="s">
        <v>233</v>
      </c>
      <c r="H26" s="301">
        <v>25251</v>
      </c>
      <c r="I26" s="301"/>
      <c r="J26" s="298" t="b">
        <v>1</v>
      </c>
      <c r="K26" s="298"/>
      <c r="L26" s="298" t="s">
        <v>95</v>
      </c>
      <c r="M26" s="245" t="s">
        <v>271</v>
      </c>
      <c r="N26" s="237">
        <v>5.5</v>
      </c>
      <c r="O26" s="237">
        <v>4.5</v>
      </c>
      <c r="P26" s="253"/>
      <c r="Q26" s="253"/>
      <c r="R26" s="250"/>
      <c r="S26" s="130" t="b">
        <v>1</v>
      </c>
      <c r="T26" s="85"/>
    </row>
    <row r="27" spans="2:20" ht="15" customHeight="1" x14ac:dyDescent="0.2">
      <c r="B27" s="255"/>
      <c r="C27" s="245" t="s">
        <v>244</v>
      </c>
      <c r="D27" s="245" t="s">
        <v>295</v>
      </c>
      <c r="E27" s="245" t="s">
        <v>275</v>
      </c>
      <c r="F27" s="245"/>
      <c r="G27" s="245" t="s">
        <v>233</v>
      </c>
      <c r="H27" s="301">
        <v>8437</v>
      </c>
      <c r="I27" s="301"/>
      <c r="J27" s="298" t="b">
        <v>1</v>
      </c>
      <c r="K27" s="298"/>
      <c r="L27" s="298" t="s">
        <v>95</v>
      </c>
      <c r="M27" s="245" t="s">
        <v>271</v>
      </c>
      <c r="N27" s="237">
        <v>5.5</v>
      </c>
      <c r="O27" s="237">
        <v>4.5</v>
      </c>
      <c r="P27" s="253"/>
      <c r="Q27" s="253"/>
      <c r="R27" s="250"/>
      <c r="S27" s="130" t="b">
        <v>1</v>
      </c>
      <c r="T27" s="85"/>
    </row>
    <row r="28" spans="2:20" x14ac:dyDescent="0.2">
      <c r="B28" s="255"/>
      <c r="C28" s="245" t="s">
        <v>245</v>
      </c>
      <c r="D28" s="245" t="s">
        <v>294</v>
      </c>
      <c r="E28" s="245" t="s">
        <v>276</v>
      </c>
      <c r="F28" s="245"/>
      <c r="G28" s="245" t="s">
        <v>233</v>
      </c>
      <c r="H28" s="301">
        <v>35992</v>
      </c>
      <c r="I28" s="301"/>
      <c r="J28" s="298" t="b">
        <v>1</v>
      </c>
      <c r="K28" s="298"/>
      <c r="L28" s="298" t="s">
        <v>95</v>
      </c>
      <c r="M28" s="245" t="s">
        <v>271</v>
      </c>
      <c r="N28" s="237">
        <v>5.5</v>
      </c>
      <c r="O28" s="237">
        <v>4</v>
      </c>
      <c r="P28" s="253" t="s">
        <v>385</v>
      </c>
      <c r="Q28" s="253"/>
      <c r="R28" s="250" t="s">
        <v>293</v>
      </c>
      <c r="S28" s="130" t="b">
        <v>1</v>
      </c>
      <c r="T28" s="85"/>
    </row>
    <row r="29" spans="2:20" x14ac:dyDescent="0.2">
      <c r="B29" s="255"/>
      <c r="C29" s="245" t="s">
        <v>250</v>
      </c>
      <c r="D29" s="245" t="s">
        <v>397</v>
      </c>
      <c r="E29" s="245" t="s">
        <v>276</v>
      </c>
      <c r="F29" s="245"/>
      <c r="G29" s="245" t="s">
        <v>171</v>
      </c>
      <c r="H29" s="301">
        <v>18524</v>
      </c>
      <c r="I29" s="301"/>
      <c r="J29" s="298" t="b">
        <v>0</v>
      </c>
      <c r="K29" s="298"/>
      <c r="L29" s="298" t="s">
        <v>456</v>
      </c>
      <c r="M29" s="245" t="s">
        <v>170</v>
      </c>
      <c r="N29" s="228" t="s">
        <v>170</v>
      </c>
      <c r="O29" s="228" t="s">
        <v>170</v>
      </c>
      <c r="P29" s="253"/>
      <c r="Q29" s="253"/>
      <c r="R29" s="250"/>
      <c r="S29" s="130" t="b">
        <v>1</v>
      </c>
      <c r="T29" s="85"/>
    </row>
    <row r="30" spans="2:20" x14ac:dyDescent="0.2">
      <c r="B30" s="255"/>
      <c r="C30" s="245" t="s">
        <v>246</v>
      </c>
      <c r="D30" s="245" t="s">
        <v>399</v>
      </c>
      <c r="E30" s="245" t="s">
        <v>275</v>
      </c>
      <c r="F30" s="245"/>
      <c r="G30" s="245" t="s">
        <v>233</v>
      </c>
      <c r="H30" s="753">
        <v>24812</v>
      </c>
      <c r="I30" s="301"/>
      <c r="J30" s="298" t="b">
        <v>1</v>
      </c>
      <c r="K30" s="298"/>
      <c r="L30" s="754" t="s">
        <v>456</v>
      </c>
      <c r="M30" s="245" t="s">
        <v>271</v>
      </c>
      <c r="N30" s="237">
        <v>5</v>
      </c>
      <c r="O30" s="237">
        <v>3</v>
      </c>
      <c r="P30" s="253"/>
      <c r="Q30" s="253"/>
      <c r="R30" s="250"/>
      <c r="S30" s="130" t="b">
        <v>1</v>
      </c>
      <c r="T30" s="85"/>
    </row>
    <row r="31" spans="2:20" x14ac:dyDescent="0.2">
      <c r="B31" s="255"/>
      <c r="C31" s="245" t="s">
        <v>246</v>
      </c>
      <c r="D31" s="245" t="s">
        <v>400</v>
      </c>
      <c r="E31" s="245" t="s">
        <v>275</v>
      </c>
      <c r="F31" s="245"/>
      <c r="G31" s="245" t="s">
        <v>233</v>
      </c>
      <c r="H31" s="753"/>
      <c r="I31" s="301"/>
      <c r="J31" s="298" t="b">
        <v>1</v>
      </c>
      <c r="K31" s="298"/>
      <c r="L31" s="754"/>
      <c r="M31" s="245" t="s">
        <v>271</v>
      </c>
      <c r="N31" s="237">
        <v>5.5</v>
      </c>
      <c r="O31" s="237">
        <v>3.5</v>
      </c>
      <c r="P31" s="253"/>
      <c r="Q31" s="253"/>
      <c r="R31" s="240"/>
      <c r="S31" s="130" t="b">
        <v>1</v>
      </c>
      <c r="T31" s="85"/>
    </row>
    <row r="32" spans="2:20" x14ac:dyDescent="0.2">
      <c r="B32" s="255"/>
      <c r="C32" s="245" t="s">
        <v>251</v>
      </c>
      <c r="D32" s="245" t="s">
        <v>401</v>
      </c>
      <c r="E32" s="245" t="s">
        <v>277</v>
      </c>
      <c r="F32" s="245"/>
      <c r="G32" s="245" t="s">
        <v>171</v>
      </c>
      <c r="H32" s="301">
        <v>4701</v>
      </c>
      <c r="I32" s="301"/>
      <c r="J32" s="298" t="b">
        <v>0</v>
      </c>
      <c r="K32" s="298"/>
      <c r="L32" s="298" t="s">
        <v>95</v>
      </c>
      <c r="M32" s="245" t="s">
        <v>170</v>
      </c>
      <c r="N32" s="228" t="s">
        <v>170</v>
      </c>
      <c r="O32" s="228" t="s">
        <v>170</v>
      </c>
      <c r="P32" s="253"/>
      <c r="Q32" s="253"/>
      <c r="R32" s="250"/>
      <c r="S32" s="130" t="b">
        <v>1</v>
      </c>
      <c r="T32" s="85"/>
    </row>
    <row r="33" spans="1:20" x14ac:dyDescent="0.2">
      <c r="B33" s="255"/>
      <c r="C33" s="245" t="s">
        <v>252</v>
      </c>
      <c r="D33" s="245" t="s">
        <v>402</v>
      </c>
      <c r="E33" s="245" t="s">
        <v>279</v>
      </c>
      <c r="F33" s="245"/>
      <c r="G33" s="245" t="s">
        <v>253</v>
      </c>
      <c r="H33" s="301">
        <v>18218</v>
      </c>
      <c r="I33" s="301"/>
      <c r="J33" s="298" t="b">
        <v>0</v>
      </c>
      <c r="K33" s="298"/>
      <c r="L33" s="272" t="s">
        <v>437</v>
      </c>
      <c r="M33" s="245" t="s">
        <v>170</v>
      </c>
      <c r="N33" s="228" t="s">
        <v>170</v>
      </c>
      <c r="O33" s="228" t="s">
        <v>170</v>
      </c>
      <c r="P33" s="253"/>
      <c r="Q33" s="253"/>
      <c r="R33" s="250"/>
      <c r="S33" s="130" t="b">
        <v>1</v>
      </c>
      <c r="T33" s="85"/>
    </row>
    <row r="34" spans="1:20" x14ac:dyDescent="0.2">
      <c r="B34" s="255"/>
      <c r="C34" s="245" t="s">
        <v>247</v>
      </c>
      <c r="D34" s="245" t="s">
        <v>291</v>
      </c>
      <c r="E34" s="245" t="s">
        <v>278</v>
      </c>
      <c r="F34" s="245"/>
      <c r="G34" s="245" t="s">
        <v>233</v>
      </c>
      <c r="H34" s="301">
        <v>29323</v>
      </c>
      <c r="I34" s="301"/>
      <c r="J34" s="298" t="b">
        <v>1</v>
      </c>
      <c r="K34" s="298"/>
      <c r="L34" s="272" t="s">
        <v>95</v>
      </c>
      <c r="M34" s="245" t="s">
        <v>271</v>
      </c>
      <c r="N34" s="237">
        <v>5.5</v>
      </c>
      <c r="O34" s="237">
        <v>4</v>
      </c>
      <c r="P34" s="253" t="s">
        <v>383</v>
      </c>
      <c r="Q34" s="253"/>
      <c r="R34" s="250" t="s">
        <v>390</v>
      </c>
      <c r="S34" s="130" t="b">
        <v>1</v>
      </c>
      <c r="T34" s="85"/>
    </row>
    <row r="35" spans="1:20" x14ac:dyDescent="0.2">
      <c r="B35" s="255"/>
      <c r="C35" s="226" t="s">
        <v>403</v>
      </c>
      <c r="D35" s="226"/>
      <c r="E35" s="238"/>
      <c r="F35" s="238"/>
      <c r="G35" s="244"/>
      <c r="H35" s="302"/>
      <c r="I35" s="302"/>
      <c r="J35" s="246"/>
      <c r="K35" s="246"/>
      <c r="L35" s="246"/>
      <c r="M35" s="238"/>
      <c r="N35" s="238"/>
      <c r="O35" s="244"/>
      <c r="P35" s="244"/>
      <c r="Q35" s="244"/>
      <c r="R35" s="244"/>
      <c r="S35" s="122"/>
      <c r="T35" s="85"/>
    </row>
    <row r="36" spans="1:20" x14ac:dyDescent="0.2">
      <c r="B36" s="255"/>
      <c r="C36" s="245" t="s">
        <v>254</v>
      </c>
      <c r="D36" s="245" t="s">
        <v>321</v>
      </c>
      <c r="E36" s="245" t="s">
        <v>276</v>
      </c>
      <c r="F36" s="245"/>
      <c r="G36" s="245" t="s">
        <v>233</v>
      </c>
      <c r="H36" s="301">
        <v>3155</v>
      </c>
      <c r="I36" s="301"/>
      <c r="J36" s="298" t="b">
        <v>1</v>
      </c>
      <c r="K36" s="298"/>
      <c r="L36" s="272" t="s">
        <v>459</v>
      </c>
      <c r="M36" s="245" t="s">
        <v>271</v>
      </c>
      <c r="N36" s="237">
        <v>4.5</v>
      </c>
      <c r="O36" s="237">
        <v>6</v>
      </c>
      <c r="P36" s="748"/>
      <c r="Q36" s="748"/>
      <c r="R36" s="249"/>
      <c r="S36" s="130" t="b">
        <v>1</v>
      </c>
      <c r="T36" s="85"/>
    </row>
    <row r="37" spans="1:20" x14ac:dyDescent="0.2">
      <c r="B37" s="255"/>
      <c r="C37" s="245" t="s">
        <v>257</v>
      </c>
      <c r="D37" s="245" t="s">
        <v>312</v>
      </c>
      <c r="E37" s="245" t="s">
        <v>275</v>
      </c>
      <c r="F37" s="245"/>
      <c r="G37" s="245" t="s">
        <v>233</v>
      </c>
      <c r="H37" s="301">
        <v>6300.2</v>
      </c>
      <c r="I37" s="301"/>
      <c r="J37" s="298" t="b">
        <v>1</v>
      </c>
      <c r="K37" s="298"/>
      <c r="L37" s="272" t="s">
        <v>459</v>
      </c>
      <c r="M37" s="245" t="s">
        <v>270</v>
      </c>
      <c r="N37" s="237">
        <v>5.5</v>
      </c>
      <c r="O37" s="237">
        <v>5.5</v>
      </c>
      <c r="P37" s="748"/>
      <c r="Q37" s="748"/>
      <c r="R37" s="249"/>
      <c r="S37" s="130" t="b">
        <v>1</v>
      </c>
      <c r="T37" s="85"/>
    </row>
    <row r="38" spans="1:20" x14ac:dyDescent="0.2">
      <c r="A38" s="66"/>
      <c r="B38" s="255"/>
      <c r="C38" s="245" t="s">
        <v>258</v>
      </c>
      <c r="D38" s="245" t="s">
        <v>309</v>
      </c>
      <c r="E38" s="245" t="s">
        <v>278</v>
      </c>
      <c r="F38" s="245"/>
      <c r="G38" s="245" t="s">
        <v>233</v>
      </c>
      <c r="H38" s="301">
        <v>7929</v>
      </c>
      <c r="I38" s="301"/>
      <c r="J38" s="298" t="b">
        <v>1</v>
      </c>
      <c r="K38" s="298"/>
      <c r="L38" s="272" t="s">
        <v>459</v>
      </c>
      <c r="M38" s="245" t="s">
        <v>271</v>
      </c>
      <c r="N38" s="237">
        <v>5.5</v>
      </c>
      <c r="O38" s="237">
        <v>5.5</v>
      </c>
      <c r="P38" s="748" t="s">
        <v>385</v>
      </c>
      <c r="Q38" s="748"/>
      <c r="R38" s="249" t="s">
        <v>293</v>
      </c>
      <c r="S38" s="130" t="b">
        <v>0</v>
      </c>
      <c r="T38" s="85"/>
    </row>
    <row r="39" spans="1:20" x14ac:dyDescent="0.2">
      <c r="B39" s="255"/>
      <c r="C39" s="245" t="s">
        <v>264</v>
      </c>
      <c r="D39" s="245" t="s">
        <v>404</v>
      </c>
      <c r="E39" s="245" t="s">
        <v>279</v>
      </c>
      <c r="F39" s="245"/>
      <c r="G39" s="245" t="s">
        <v>263</v>
      </c>
      <c r="H39" s="301">
        <v>15855</v>
      </c>
      <c r="I39" s="301"/>
      <c r="J39" s="298" t="b">
        <v>0</v>
      </c>
      <c r="K39" s="298"/>
      <c r="L39" s="272" t="s">
        <v>434</v>
      </c>
      <c r="M39" s="245" t="s">
        <v>170</v>
      </c>
      <c r="N39" s="228" t="s">
        <v>170</v>
      </c>
      <c r="O39" s="228" t="s">
        <v>170</v>
      </c>
      <c r="P39" s="748"/>
      <c r="Q39" s="748"/>
      <c r="R39" s="249"/>
      <c r="S39" s="130" t="b">
        <v>1</v>
      </c>
      <c r="T39" s="85"/>
    </row>
    <row r="40" spans="1:20" x14ac:dyDescent="0.2">
      <c r="B40" s="255"/>
      <c r="C40" s="245" t="s">
        <v>265</v>
      </c>
      <c r="D40" s="245" t="s">
        <v>405</v>
      </c>
      <c r="E40" s="245" t="s">
        <v>279</v>
      </c>
      <c r="F40" s="245"/>
      <c r="G40" s="245" t="s">
        <v>263</v>
      </c>
      <c r="H40" s="301">
        <v>16579.96</v>
      </c>
      <c r="I40" s="301"/>
      <c r="J40" s="298" t="b">
        <v>0</v>
      </c>
      <c r="K40" s="298"/>
      <c r="L40" s="272" t="s">
        <v>459</v>
      </c>
      <c r="M40" s="245" t="s">
        <v>170</v>
      </c>
      <c r="N40" s="228" t="s">
        <v>170</v>
      </c>
      <c r="O40" s="228" t="s">
        <v>170</v>
      </c>
      <c r="P40" s="748"/>
      <c r="Q40" s="748"/>
      <c r="R40" s="249"/>
      <c r="S40" s="130" t="b">
        <v>1</v>
      </c>
      <c r="T40" s="85"/>
    </row>
    <row r="41" spans="1:20" x14ac:dyDescent="0.2">
      <c r="B41" s="255"/>
      <c r="C41" s="245" t="s">
        <v>259</v>
      </c>
      <c r="D41" s="245" t="s">
        <v>406</v>
      </c>
      <c r="E41" s="245" t="s">
        <v>275</v>
      </c>
      <c r="F41" s="245"/>
      <c r="G41" s="245" t="s">
        <v>233</v>
      </c>
      <c r="H41" s="301">
        <v>13493</v>
      </c>
      <c r="I41" s="301"/>
      <c r="J41" s="298" t="b">
        <v>1</v>
      </c>
      <c r="K41" s="298"/>
      <c r="L41" s="272" t="s">
        <v>459</v>
      </c>
      <c r="M41" s="245" t="s">
        <v>271</v>
      </c>
      <c r="N41" s="237">
        <v>5</v>
      </c>
      <c r="O41" s="237">
        <v>3</v>
      </c>
      <c r="P41" s="748"/>
      <c r="Q41" s="748"/>
      <c r="R41" s="249"/>
      <c r="S41" s="130" t="b">
        <v>0</v>
      </c>
      <c r="T41" s="85"/>
    </row>
    <row r="42" spans="1:20" x14ac:dyDescent="0.2">
      <c r="B42" s="255"/>
      <c r="C42" s="245" t="s">
        <v>389</v>
      </c>
      <c r="D42" s="245" t="s">
        <v>407</v>
      </c>
      <c r="E42" s="245" t="s">
        <v>278</v>
      </c>
      <c r="F42" s="245"/>
      <c r="G42" s="245" t="s">
        <v>233</v>
      </c>
      <c r="H42" s="301">
        <v>13367</v>
      </c>
      <c r="I42" s="301"/>
      <c r="J42" s="298" t="b">
        <v>1</v>
      </c>
      <c r="K42" s="298"/>
      <c r="L42" s="272" t="s">
        <v>435</v>
      </c>
      <c r="M42" s="245" t="s">
        <v>271</v>
      </c>
      <c r="N42" s="237">
        <v>5.5</v>
      </c>
      <c r="O42" s="237">
        <v>4.5</v>
      </c>
      <c r="P42" s="251"/>
      <c r="Q42" s="251"/>
      <c r="R42" s="249"/>
      <c r="S42" s="130" t="b">
        <v>0</v>
      </c>
      <c r="T42" s="85"/>
    </row>
    <row r="43" spans="1:20" x14ac:dyDescent="0.2">
      <c r="B43" s="255"/>
      <c r="C43" s="245" t="s">
        <v>261</v>
      </c>
      <c r="D43" s="245" t="s">
        <v>285</v>
      </c>
      <c r="E43" s="245" t="s">
        <v>278</v>
      </c>
      <c r="F43" s="245"/>
      <c r="G43" s="245" t="s">
        <v>171</v>
      </c>
      <c r="H43" s="301">
        <v>5997</v>
      </c>
      <c r="I43" s="301"/>
      <c r="J43" s="298" t="b">
        <v>1</v>
      </c>
      <c r="K43" s="298"/>
      <c r="L43" s="272" t="s">
        <v>459</v>
      </c>
      <c r="M43" s="245" t="s">
        <v>170</v>
      </c>
      <c r="N43" s="228" t="s">
        <v>170</v>
      </c>
      <c r="O43" s="228" t="s">
        <v>170</v>
      </c>
      <c r="P43" s="748"/>
      <c r="Q43" s="748"/>
      <c r="R43" s="249"/>
      <c r="S43" s="130" t="b">
        <v>1</v>
      </c>
      <c r="T43" s="85"/>
    </row>
    <row r="44" spans="1:20" x14ac:dyDescent="0.2">
      <c r="B44" s="255"/>
      <c r="C44" s="226" t="s">
        <v>408</v>
      </c>
      <c r="D44" s="226"/>
      <c r="E44" s="238"/>
      <c r="F44" s="238"/>
      <c r="G44" s="244"/>
      <c r="H44" s="302"/>
      <c r="I44" s="302"/>
      <c r="J44" s="246"/>
      <c r="K44" s="246"/>
      <c r="L44" s="246"/>
      <c r="M44" s="238"/>
      <c r="N44" s="164"/>
      <c r="O44" s="229"/>
      <c r="P44" s="252"/>
      <c r="Q44" s="252"/>
      <c r="R44" s="252"/>
      <c r="S44" s="122"/>
      <c r="T44" s="85"/>
    </row>
    <row r="45" spans="1:20" x14ac:dyDescent="0.2">
      <c r="B45" s="255"/>
      <c r="C45" s="245" t="s">
        <v>262</v>
      </c>
      <c r="D45" s="245" t="s">
        <v>414</v>
      </c>
      <c r="E45" s="245" t="s">
        <v>279</v>
      </c>
      <c r="F45" s="245"/>
      <c r="G45" s="245" t="s">
        <v>263</v>
      </c>
      <c r="H45" s="301">
        <v>11113.3</v>
      </c>
      <c r="I45" s="301"/>
      <c r="J45" s="298" t="b">
        <v>0</v>
      </c>
      <c r="K45" s="298"/>
      <c r="L45" s="272" t="s">
        <v>433</v>
      </c>
      <c r="M45" s="245" t="s">
        <v>170</v>
      </c>
      <c r="N45" s="228" t="s">
        <v>170</v>
      </c>
      <c r="O45" s="228" t="s">
        <v>170</v>
      </c>
      <c r="P45" s="748"/>
      <c r="Q45" s="748"/>
      <c r="R45" s="249"/>
      <c r="S45" s="130" t="b">
        <v>1</v>
      </c>
      <c r="T45" s="85"/>
    </row>
    <row r="46" spans="1:20" x14ac:dyDescent="0.2">
      <c r="B46" s="255"/>
      <c r="C46" s="245" t="s">
        <v>260</v>
      </c>
      <c r="D46" s="245" t="s">
        <v>297</v>
      </c>
      <c r="E46" s="245" t="s">
        <v>277</v>
      </c>
      <c r="F46" s="245"/>
      <c r="G46" s="245" t="s">
        <v>233</v>
      </c>
      <c r="H46" s="301">
        <v>13865.1</v>
      </c>
      <c r="I46" s="301"/>
      <c r="J46" s="298" t="b">
        <v>1</v>
      </c>
      <c r="K46" s="298"/>
      <c r="L46" s="272" t="s">
        <v>459</v>
      </c>
      <c r="M46" s="245" t="s">
        <v>271</v>
      </c>
      <c r="N46" s="237">
        <v>5.5</v>
      </c>
      <c r="O46" s="237">
        <v>6</v>
      </c>
      <c r="P46" s="748" t="s">
        <v>385</v>
      </c>
      <c r="Q46" s="748"/>
      <c r="R46" s="245" t="s">
        <v>286</v>
      </c>
      <c r="S46" s="130" t="b">
        <v>1</v>
      </c>
      <c r="T46" s="85"/>
    </row>
    <row r="47" spans="1:20" x14ac:dyDescent="0.2">
      <c r="B47" s="255"/>
      <c r="C47" s="226" t="s">
        <v>409</v>
      </c>
      <c r="D47" s="226"/>
      <c r="E47" s="238"/>
      <c r="F47" s="238"/>
      <c r="G47" s="244"/>
      <c r="H47" s="302"/>
      <c r="I47" s="302"/>
      <c r="J47" s="246"/>
      <c r="K47" s="246"/>
      <c r="L47" s="246"/>
      <c r="M47" s="238"/>
      <c r="N47" s="164"/>
      <c r="O47" s="229"/>
      <c r="P47" s="252"/>
      <c r="Q47" s="252"/>
      <c r="R47" s="252"/>
      <c r="S47" s="122"/>
      <c r="T47" s="85"/>
    </row>
    <row r="48" spans="1:20" x14ac:dyDescent="0.2">
      <c r="B48" s="255"/>
      <c r="C48" s="245" t="s">
        <v>255</v>
      </c>
      <c r="D48" s="245" t="s">
        <v>320</v>
      </c>
      <c r="E48" s="245" t="s">
        <v>278</v>
      </c>
      <c r="F48" s="245"/>
      <c r="G48" s="245" t="s">
        <v>233</v>
      </c>
      <c r="H48" s="301">
        <v>30604</v>
      </c>
      <c r="I48" s="301"/>
      <c r="J48" s="298" t="b">
        <v>1</v>
      </c>
      <c r="K48" s="298"/>
      <c r="L48" s="272" t="s">
        <v>459</v>
      </c>
      <c r="M48" s="245" t="s">
        <v>271</v>
      </c>
      <c r="N48" s="237">
        <v>5.5</v>
      </c>
      <c r="O48" s="237">
        <v>4.5</v>
      </c>
      <c r="P48" s="748" t="s">
        <v>383</v>
      </c>
      <c r="Q48" s="748"/>
      <c r="R48" s="245" t="s">
        <v>286</v>
      </c>
      <c r="S48" s="130" t="b">
        <v>1</v>
      </c>
      <c r="T48" s="85"/>
    </row>
    <row r="49" spans="2:20" x14ac:dyDescent="0.2">
      <c r="B49" s="255"/>
      <c r="C49" s="226" t="s">
        <v>410</v>
      </c>
      <c r="D49" s="226"/>
      <c r="E49" s="238"/>
      <c r="F49" s="238"/>
      <c r="G49" s="244"/>
      <c r="H49" s="302"/>
      <c r="I49" s="302"/>
      <c r="J49" s="246"/>
      <c r="K49" s="246"/>
      <c r="L49" s="246"/>
      <c r="M49" s="238"/>
      <c r="N49" s="164"/>
      <c r="O49" s="229"/>
      <c r="P49" s="252"/>
      <c r="Q49" s="252"/>
      <c r="R49" s="252"/>
      <c r="S49" s="122"/>
      <c r="T49" s="85"/>
    </row>
    <row r="50" spans="2:20" x14ac:dyDescent="0.25">
      <c r="B50" s="73"/>
      <c r="C50" s="245" t="s">
        <v>256</v>
      </c>
      <c r="D50" s="245" t="s">
        <v>318</v>
      </c>
      <c r="E50" s="245" t="s">
        <v>278</v>
      </c>
      <c r="F50" s="245"/>
      <c r="G50" s="245" t="s">
        <v>233</v>
      </c>
      <c r="H50" s="301">
        <v>17866</v>
      </c>
      <c r="I50" s="301"/>
      <c r="J50" s="298" t="b">
        <v>1</v>
      </c>
      <c r="K50" s="298"/>
      <c r="L50" s="254" t="s">
        <v>459</v>
      </c>
      <c r="M50" s="245" t="s">
        <v>271</v>
      </c>
      <c r="N50" s="237">
        <v>5.5</v>
      </c>
      <c r="O50" s="237">
        <v>5</v>
      </c>
      <c r="P50" s="748" t="s">
        <v>385</v>
      </c>
      <c r="Q50" s="748"/>
      <c r="R50" s="245" t="s">
        <v>293</v>
      </c>
      <c r="S50" s="130" t="b">
        <v>1</v>
      </c>
      <c r="T50" s="74"/>
    </row>
    <row r="51" spans="2:20" x14ac:dyDescent="0.25">
      <c r="B51" s="73"/>
      <c r="C51" s="245"/>
      <c r="D51" s="245"/>
      <c r="E51" s="245"/>
      <c r="F51" s="245"/>
      <c r="G51" s="245"/>
      <c r="H51" s="301"/>
      <c r="I51" s="301"/>
      <c r="J51" s="239"/>
      <c r="K51" s="297"/>
      <c r="L51" s="254"/>
      <c r="M51" s="245"/>
      <c r="N51" s="237"/>
      <c r="O51" s="237"/>
      <c r="P51" s="251"/>
      <c r="Q51" s="251"/>
      <c r="R51" s="245"/>
      <c r="S51" s="130"/>
      <c r="T51" s="74"/>
    </row>
    <row r="52" spans="2:20" x14ac:dyDescent="0.25">
      <c r="B52" s="73"/>
      <c r="C52" s="245"/>
      <c r="D52" s="245"/>
      <c r="E52" s="245"/>
      <c r="F52" s="245"/>
      <c r="G52" s="245"/>
      <c r="H52" s="254"/>
      <c r="I52" s="298"/>
      <c r="J52" s="239"/>
      <c r="K52" s="297"/>
      <c r="L52" s="254"/>
      <c r="M52" s="245"/>
      <c r="N52" s="237"/>
      <c r="O52" s="237"/>
      <c r="P52" s="251"/>
      <c r="Q52" s="251"/>
      <c r="R52" s="245"/>
      <c r="S52" s="245"/>
      <c r="T52" s="74"/>
    </row>
    <row r="53" spans="2:20" x14ac:dyDescent="0.25">
      <c r="B53" s="73"/>
      <c r="C53" s="245"/>
      <c r="D53" s="245"/>
      <c r="E53" s="245"/>
      <c r="F53" s="245"/>
      <c r="G53" s="245"/>
      <c r="H53" s="254"/>
      <c r="I53" s="298"/>
      <c r="J53" s="239"/>
      <c r="K53" s="297"/>
      <c r="L53" s="254"/>
      <c r="M53" s="245"/>
      <c r="N53" s="237"/>
      <c r="O53" s="237"/>
      <c r="P53" s="251"/>
      <c r="Q53" s="251"/>
      <c r="R53" s="245"/>
      <c r="S53" s="245"/>
      <c r="T53" s="74"/>
    </row>
    <row r="54" spans="2:20" x14ac:dyDescent="0.25">
      <c r="B54" s="73"/>
      <c r="C54" s="289"/>
      <c r="D54" s="290"/>
      <c r="E54" s="290"/>
      <c r="F54" s="290"/>
      <c r="G54" s="290"/>
      <c r="H54" s="291"/>
      <c r="I54" s="291"/>
      <c r="J54" s="292"/>
      <c r="K54" s="292"/>
      <c r="L54" s="291"/>
      <c r="M54" s="290"/>
      <c r="N54" s="293"/>
      <c r="O54" s="293"/>
      <c r="P54" s="294"/>
      <c r="Q54" s="294"/>
      <c r="R54" s="290"/>
      <c r="S54" s="290"/>
      <c r="T54" s="295"/>
    </row>
    <row r="55" spans="2:20" x14ac:dyDescent="0.25">
      <c r="B55" s="73"/>
      <c r="C55" s="289"/>
      <c r="D55" s="290"/>
      <c r="E55" s="290"/>
      <c r="F55" s="290"/>
      <c r="G55" s="290"/>
      <c r="H55" s="291"/>
      <c r="I55" s="291"/>
      <c r="J55" s="292"/>
      <c r="K55" s="292"/>
      <c r="L55" s="291"/>
      <c r="M55" s="290"/>
      <c r="N55" s="293"/>
      <c r="O55" s="293"/>
      <c r="P55" s="294"/>
      <c r="Q55" s="294"/>
      <c r="R55" s="290"/>
      <c r="S55" s="290"/>
      <c r="T55" s="295"/>
    </row>
    <row r="56" spans="2:20" x14ac:dyDescent="0.25">
      <c r="B56" s="73"/>
      <c r="C56" s="296"/>
      <c r="D56" s="245"/>
      <c r="E56" s="245"/>
      <c r="F56" s="245"/>
      <c r="G56" s="245"/>
      <c r="H56" s="288"/>
      <c r="I56" s="298"/>
      <c r="J56" s="287"/>
      <c r="K56" s="297"/>
      <c r="L56" s="288"/>
      <c r="M56" s="245"/>
      <c r="N56" s="237"/>
      <c r="O56" s="237"/>
      <c r="P56" s="286"/>
      <c r="Q56" s="286"/>
      <c r="R56" s="245"/>
      <c r="S56" s="245"/>
      <c r="T56" s="74"/>
    </row>
    <row r="57" spans="2:20" x14ac:dyDescent="0.25">
      <c r="B57" s="73"/>
      <c r="C57" s="245"/>
      <c r="D57" s="245"/>
      <c r="E57" s="245"/>
      <c r="F57" s="245"/>
      <c r="G57" s="245"/>
      <c r="H57" s="288"/>
      <c r="I57" s="298"/>
      <c r="J57" s="287"/>
      <c r="K57" s="297"/>
      <c r="L57" s="288"/>
      <c r="M57" s="245"/>
      <c r="N57" s="237"/>
      <c r="O57" s="237"/>
      <c r="P57" s="286"/>
      <c r="Q57" s="286"/>
      <c r="R57" s="245"/>
      <c r="S57" s="245"/>
      <c r="T57" s="74"/>
    </row>
    <row r="58" spans="2:20" x14ac:dyDescent="0.25">
      <c r="B58" s="73"/>
      <c r="C58" s="245"/>
      <c r="D58" s="245"/>
      <c r="E58" s="245"/>
      <c r="F58" s="245"/>
      <c r="G58" s="245"/>
      <c r="H58" s="254"/>
      <c r="I58" s="298"/>
      <c r="J58" s="239"/>
      <c r="K58" s="297"/>
      <c r="L58" s="254"/>
      <c r="M58" s="245"/>
      <c r="N58" s="237"/>
      <c r="O58" s="237"/>
      <c r="P58" s="251"/>
      <c r="Q58" s="251"/>
      <c r="R58" s="245"/>
      <c r="S58" s="245"/>
      <c r="T58" s="74"/>
    </row>
    <row r="59" spans="2:20" x14ac:dyDescent="0.25">
      <c r="B59" s="73"/>
      <c r="N59" s="80"/>
      <c r="O59" s="80"/>
      <c r="T59" s="74"/>
    </row>
    <row r="60" spans="2:20" x14ac:dyDescent="0.25">
      <c r="B60" s="73"/>
      <c r="T60" s="74"/>
    </row>
    <row r="61" spans="2:20" x14ac:dyDescent="0.25">
      <c r="B61" s="73"/>
      <c r="T61" s="74"/>
    </row>
    <row r="62" spans="2:20" x14ac:dyDescent="0.25">
      <c r="B62" s="73"/>
      <c r="T62" s="74"/>
    </row>
    <row r="63" spans="2:20" x14ac:dyDescent="0.25">
      <c r="B63" s="73"/>
      <c r="T63" s="74"/>
    </row>
    <row r="64" spans="2:20" x14ac:dyDescent="0.25">
      <c r="B64" s="73"/>
      <c r="T64" s="74"/>
    </row>
    <row r="65" spans="2:20" x14ac:dyDescent="0.25">
      <c r="B65" s="73"/>
      <c r="T65" s="74"/>
    </row>
    <row r="66" spans="2:20" x14ac:dyDescent="0.25">
      <c r="B66" s="86"/>
      <c r="C66" s="87"/>
      <c r="D66" s="87"/>
      <c r="E66" s="87"/>
      <c r="F66" s="87"/>
      <c r="G66" s="87"/>
      <c r="H66" s="87"/>
      <c r="I66" s="87"/>
      <c r="J66" s="87"/>
      <c r="K66" s="87"/>
      <c r="L66" s="87"/>
      <c r="M66" s="87"/>
      <c r="N66" s="87"/>
      <c r="O66" s="87"/>
      <c r="P66" s="87"/>
      <c r="Q66" s="87"/>
      <c r="R66" s="87"/>
      <c r="S66" s="87"/>
      <c r="T66" s="89"/>
    </row>
  </sheetData>
  <sheetProtection algorithmName="SHA-512" hashValue="4rhTVNsnAoVg+MCZGRnQbxTYQeLyRTcw67fYQkFvFlPpksa4UroGKoV1Z2vP4G+jYodEjNql85AcdUhw44QZ0A==" saltValue="TVa+5Ae8eIa8brq/KqMrqA==" spinCount="100000" sheet="1" objects="1" scenarios="1"/>
  <mergeCells count="16">
    <mergeCell ref="P43:Q43"/>
    <mergeCell ref="P45:Q45"/>
    <mergeCell ref="P46:Q46"/>
    <mergeCell ref="P48:Q48"/>
    <mergeCell ref="P50:Q50"/>
    <mergeCell ref="P41:Q41"/>
    <mergeCell ref="M12:O12"/>
    <mergeCell ref="P12:S12"/>
    <mergeCell ref="P13:Q13"/>
    <mergeCell ref="H30:H31"/>
    <mergeCell ref="L30:L31"/>
    <mergeCell ref="P36:Q36"/>
    <mergeCell ref="P37:Q37"/>
    <mergeCell ref="P38:Q38"/>
    <mergeCell ref="P39:Q39"/>
    <mergeCell ref="P40:Q4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93763-52D6-4D9E-94FE-6B2E71AB4F44}">
  <sheetPr>
    <tabColor theme="4" tint="0.79998168889431442"/>
  </sheetPr>
  <dimension ref="A2:X80"/>
  <sheetViews>
    <sheetView topLeftCell="B13" zoomScaleNormal="100" workbookViewId="0">
      <selection activeCell="T51" sqref="T51"/>
    </sheetView>
  </sheetViews>
  <sheetFormatPr defaultRowHeight="11.25" x14ac:dyDescent="0.25"/>
  <cols>
    <col min="1" max="1" width="2.140625" style="256" customWidth="1"/>
    <col min="2" max="2" width="10.140625" style="256" customWidth="1"/>
    <col min="3" max="3" width="7.85546875" style="256" customWidth="1"/>
    <col min="4" max="4" width="31.85546875" style="256" bestFit="1" customWidth="1"/>
    <col min="5" max="5" width="10.140625" style="256" customWidth="1"/>
    <col min="6" max="6" width="12" style="256" customWidth="1"/>
    <col min="7" max="8" width="9.28515625" style="256" customWidth="1"/>
    <col min="9" max="9" width="12.28515625" style="256" customWidth="1"/>
    <col min="10" max="10" width="13.28515625" style="256" customWidth="1"/>
    <col min="11" max="11" width="10.7109375" style="256" customWidth="1"/>
    <col min="12" max="12" width="13" style="256" customWidth="1"/>
    <col min="13" max="13" width="11.28515625" style="256" customWidth="1"/>
    <col min="14" max="15" width="10.140625" style="256" customWidth="1"/>
    <col min="16" max="16" width="13.85546875" style="256" customWidth="1"/>
    <col min="17" max="17" width="14.5703125" style="256" customWidth="1"/>
    <col min="18" max="21" width="10.140625" style="256" customWidth="1"/>
    <col min="22" max="22" width="11.140625" style="256" customWidth="1"/>
    <col min="23" max="23" width="10.140625" style="256" customWidth="1"/>
    <col min="24" max="16384" width="9.140625" style="256"/>
  </cols>
  <sheetData>
    <row r="2" spans="1:24" s="214" customFormat="1" ht="14.25" x14ac:dyDescent="0.25">
      <c r="A2" s="256"/>
      <c r="B2" s="211"/>
      <c r="C2" s="212"/>
      <c r="D2" s="212"/>
      <c r="E2" s="212"/>
      <c r="F2" s="212"/>
      <c r="G2" s="212"/>
      <c r="H2" s="212"/>
      <c r="I2" s="212"/>
      <c r="J2" s="212"/>
      <c r="K2" s="212"/>
      <c r="L2" s="212"/>
      <c r="M2" s="212"/>
      <c r="N2" s="212"/>
      <c r="O2" s="212"/>
      <c r="P2" s="212"/>
      <c r="Q2" s="212"/>
      <c r="R2" s="212"/>
      <c r="S2" s="212"/>
      <c r="T2" s="212"/>
      <c r="U2" s="212"/>
      <c r="V2" s="212"/>
      <c r="W2" s="213"/>
    </row>
    <row r="3" spans="1:24" s="216" customFormat="1" ht="12" x14ac:dyDescent="0.25">
      <c r="B3" s="215"/>
      <c r="W3" s="217"/>
    </row>
    <row r="4" spans="1:24" s="214" customFormat="1" ht="30.75" customHeight="1" thickBot="1" x14ac:dyDescent="0.3">
      <c r="A4" s="216"/>
      <c r="B4" s="218"/>
      <c r="C4" s="219"/>
      <c r="D4" s="220" t="s">
        <v>412</v>
      </c>
      <c r="E4" s="221"/>
      <c r="F4" s="221"/>
      <c r="G4" s="221"/>
      <c r="H4" s="221"/>
      <c r="I4" s="221"/>
      <c r="J4" s="221"/>
      <c r="K4" s="221"/>
      <c r="L4" s="221"/>
      <c r="M4" s="221"/>
      <c r="N4" s="221"/>
      <c r="O4" s="221"/>
      <c r="P4" s="221"/>
      <c r="Q4" s="221"/>
      <c r="R4" s="221"/>
      <c r="S4" s="221"/>
      <c r="T4" s="221"/>
      <c r="U4" s="221"/>
      <c r="V4" s="221"/>
      <c r="W4" s="222"/>
    </row>
    <row r="5" spans="1:24" s="223" customFormat="1" ht="28.5" customHeight="1" thickBot="1" x14ac:dyDescent="0.3">
      <c r="A5" s="216"/>
      <c r="B5" s="231"/>
      <c r="C5" s="232"/>
      <c r="D5" s="233" t="s">
        <v>162</v>
      </c>
      <c r="E5" s="235"/>
      <c r="F5" s="235"/>
      <c r="G5" s="235"/>
      <c r="H5" s="235"/>
      <c r="I5" s="235"/>
      <c r="J5" s="235"/>
      <c r="K5" s="235"/>
      <c r="L5" s="235"/>
      <c r="M5" s="235"/>
      <c r="N5" s="235"/>
      <c r="O5" s="235"/>
      <c r="P5" s="235"/>
      <c r="Q5" s="235"/>
      <c r="R5" s="235"/>
      <c r="S5" s="235"/>
      <c r="T5" s="235"/>
      <c r="U5" s="235"/>
      <c r="V5" s="235"/>
      <c r="W5" s="236"/>
    </row>
    <row r="6" spans="1:24" ht="12" x14ac:dyDescent="0.2">
      <c r="A6" s="216"/>
      <c r="B6" s="76"/>
      <c r="W6" s="74"/>
    </row>
    <row r="7" spans="1:24" x14ac:dyDescent="0.2">
      <c r="B7" s="76"/>
      <c r="W7" s="74"/>
    </row>
    <row r="8" spans="1:24" x14ac:dyDescent="0.2">
      <c r="B8" s="76"/>
      <c r="C8" s="78"/>
      <c r="D8" s="78"/>
      <c r="V8" s="224"/>
      <c r="W8" s="85"/>
    </row>
    <row r="9" spans="1:24" s="129" customFormat="1" ht="18.75" customHeight="1" x14ac:dyDescent="0.25">
      <c r="A9" s="241"/>
      <c r="B9" s="127"/>
      <c r="C9" s="123" t="s">
        <v>266</v>
      </c>
      <c r="D9" s="127"/>
      <c r="E9" s="127"/>
      <c r="F9" s="127"/>
      <c r="G9" s="127"/>
      <c r="H9" s="127"/>
      <c r="I9" s="127"/>
      <c r="J9" s="127"/>
      <c r="K9" s="127"/>
      <c r="L9" s="127"/>
      <c r="M9" s="127"/>
      <c r="N9" s="127"/>
      <c r="O9" s="127"/>
      <c r="P9" s="127"/>
      <c r="Q9" s="127"/>
      <c r="R9" s="127"/>
      <c r="S9" s="127"/>
      <c r="T9" s="127"/>
      <c r="U9" s="127"/>
      <c r="V9" s="127"/>
      <c r="W9" s="127"/>
      <c r="X9" s="243"/>
    </row>
    <row r="10" spans="1:24" x14ac:dyDescent="0.2">
      <c r="A10" s="242"/>
      <c r="B10" s="247"/>
      <c r="D10" s="247"/>
      <c r="E10" s="84"/>
      <c r="F10" s="84"/>
      <c r="G10" s="84"/>
      <c r="H10" s="84"/>
      <c r="I10" s="112"/>
      <c r="J10" s="112"/>
      <c r="K10" s="112"/>
      <c r="L10" s="112"/>
      <c r="M10" s="112"/>
      <c r="N10" s="112"/>
      <c r="O10" s="112"/>
      <c r="P10" s="112"/>
      <c r="Q10" s="112"/>
      <c r="R10" s="112"/>
      <c r="S10" s="112"/>
      <c r="T10" s="112"/>
      <c r="U10" s="112"/>
      <c r="V10" s="112"/>
      <c r="W10" s="85"/>
    </row>
    <row r="11" spans="1:24" x14ac:dyDescent="0.2">
      <c r="B11" s="255"/>
      <c r="C11" s="247"/>
      <c r="D11" s="247"/>
      <c r="E11" s="84"/>
      <c r="F11" s="84"/>
      <c r="G11" s="84"/>
      <c r="H11" s="84"/>
      <c r="I11" s="112"/>
      <c r="J11" s="112"/>
      <c r="K11" s="112"/>
      <c r="L11" s="112"/>
      <c r="M11" s="112"/>
      <c r="N11" s="112"/>
      <c r="O11" s="112"/>
      <c r="P11" s="112"/>
      <c r="Q11" s="112"/>
      <c r="R11" s="112"/>
      <c r="S11" s="112"/>
      <c r="T11" s="112"/>
      <c r="U11" s="112"/>
      <c r="V11" s="112"/>
      <c r="W11" s="85"/>
    </row>
    <row r="12" spans="1:24" ht="15" customHeight="1" x14ac:dyDescent="0.2">
      <c r="B12" s="255"/>
      <c r="C12" s="127"/>
      <c r="D12" s="127"/>
      <c r="E12" s="127"/>
      <c r="F12" s="261"/>
      <c r="G12" s="261"/>
      <c r="H12" s="261"/>
      <c r="I12" s="260"/>
      <c r="J12" s="260"/>
      <c r="K12" s="260"/>
      <c r="L12" s="260"/>
      <c r="M12" s="260"/>
      <c r="N12" s="262"/>
      <c r="O12" s="262"/>
      <c r="P12" s="262"/>
      <c r="Q12" s="262"/>
      <c r="R12" s="262"/>
      <c r="S12" s="262"/>
      <c r="T12" s="262"/>
      <c r="U12" s="127"/>
      <c r="V12" s="127"/>
      <c r="W12" s="127"/>
    </row>
    <row r="13" spans="1:24" ht="48" customHeight="1" x14ac:dyDescent="0.2">
      <c r="B13" s="255"/>
      <c r="C13" s="248" t="s">
        <v>267</v>
      </c>
      <c r="D13" s="248" t="s">
        <v>398</v>
      </c>
      <c r="E13" s="257" t="s">
        <v>429</v>
      </c>
      <c r="F13" s="257" t="s">
        <v>430</v>
      </c>
      <c r="G13" s="257" t="s">
        <v>425</v>
      </c>
      <c r="H13" s="259" t="s">
        <v>360</v>
      </c>
      <c r="I13" s="257" t="s">
        <v>417</v>
      </c>
      <c r="J13" s="257" t="s">
        <v>368</v>
      </c>
      <c r="K13" s="257" t="s">
        <v>423</v>
      </c>
      <c r="L13" s="257" t="s">
        <v>443</v>
      </c>
      <c r="M13" s="257" t="s">
        <v>424</v>
      </c>
      <c r="N13" s="257" t="s">
        <v>418</v>
      </c>
      <c r="O13" s="257" t="s">
        <v>431</v>
      </c>
      <c r="P13" s="257" t="s">
        <v>426</v>
      </c>
      <c r="Q13" s="257" t="s">
        <v>444</v>
      </c>
      <c r="R13" s="257" t="s">
        <v>419</v>
      </c>
      <c r="S13" s="257" t="s">
        <v>420</v>
      </c>
      <c r="T13" s="257" t="s">
        <v>175</v>
      </c>
      <c r="U13" s="257"/>
      <c r="V13" s="257"/>
      <c r="W13" s="85"/>
    </row>
    <row r="14" spans="1:24" ht="16.5" customHeight="1" x14ac:dyDescent="0.2">
      <c r="B14" s="255"/>
      <c r="E14" s="257" t="s">
        <v>416</v>
      </c>
      <c r="F14" s="257" t="s">
        <v>415</v>
      </c>
      <c r="G14" s="257" t="s">
        <v>428</v>
      </c>
      <c r="H14" s="257" t="s">
        <v>432</v>
      </c>
      <c r="I14" s="257" t="s">
        <v>415</v>
      </c>
      <c r="J14" s="257" t="s">
        <v>427</v>
      </c>
      <c r="K14" s="258" t="s">
        <v>427</v>
      </c>
      <c r="L14" s="258" t="s">
        <v>427</v>
      </c>
      <c r="M14" s="258" t="s">
        <v>427</v>
      </c>
      <c r="N14" s="257" t="s">
        <v>415</v>
      </c>
      <c r="O14" s="257" t="s">
        <v>428</v>
      </c>
      <c r="P14" s="257" t="s">
        <v>427</v>
      </c>
      <c r="Q14" s="257" t="s">
        <v>427</v>
      </c>
      <c r="R14" s="257" t="s">
        <v>422</v>
      </c>
      <c r="S14" s="257" t="s">
        <v>422</v>
      </c>
      <c r="T14" s="257" t="s">
        <v>421</v>
      </c>
      <c r="U14" s="225"/>
      <c r="V14" s="225"/>
      <c r="W14" s="85"/>
    </row>
    <row r="15" spans="1:24" ht="11.25" customHeight="1" x14ac:dyDescent="0.2">
      <c r="B15" s="255"/>
      <c r="C15" s="226" t="s">
        <v>392</v>
      </c>
      <c r="D15" s="226"/>
      <c r="E15" s="120"/>
      <c r="F15" s="120"/>
      <c r="G15" s="164"/>
      <c r="H15" s="164"/>
      <c r="I15" s="164"/>
      <c r="J15" s="121"/>
      <c r="K15" s="198"/>
      <c r="L15" s="198"/>
      <c r="M15" s="198"/>
      <c r="N15" s="198"/>
      <c r="O15" s="198"/>
      <c r="P15" s="198"/>
      <c r="Q15" s="198"/>
      <c r="R15" s="198"/>
      <c r="S15" s="198"/>
      <c r="T15" s="198"/>
      <c r="U15" s="198"/>
      <c r="V15" s="198"/>
      <c r="W15" s="85"/>
    </row>
    <row r="16" spans="1:24" x14ac:dyDescent="0.2">
      <c r="B16" s="255"/>
      <c r="C16" s="245" t="s">
        <v>445</v>
      </c>
      <c r="D16" s="245" t="s">
        <v>316</v>
      </c>
      <c r="E16" s="641">
        <v>6236</v>
      </c>
      <c r="F16" s="250">
        <v>0.3463</v>
      </c>
      <c r="G16" s="250">
        <v>0</v>
      </c>
      <c r="H16" s="250">
        <v>0</v>
      </c>
      <c r="I16" s="250">
        <v>207.24969999999999</v>
      </c>
      <c r="J16" s="250">
        <v>255863.52</v>
      </c>
      <c r="K16" s="250">
        <v>98700.25</v>
      </c>
      <c r="L16" s="640">
        <v>62194.97</v>
      </c>
      <c r="M16" s="250">
        <v>8023.8799872000009</v>
      </c>
      <c r="N16" s="250">
        <v>300.12310000000002</v>
      </c>
      <c r="O16" s="250">
        <v>0</v>
      </c>
      <c r="P16" s="250">
        <v>255863.52</v>
      </c>
      <c r="Q16" s="250">
        <v>8023.8799872000009</v>
      </c>
      <c r="R16" s="250">
        <v>6.73</v>
      </c>
      <c r="S16" s="250">
        <v>2.8123999999999998</v>
      </c>
      <c r="T16" s="250">
        <v>1471.9</v>
      </c>
      <c r="U16" s="250"/>
      <c r="V16" s="245"/>
      <c r="W16" s="85"/>
    </row>
    <row r="17" spans="2:23" x14ac:dyDescent="0.2">
      <c r="B17" s="255"/>
      <c r="C17" s="245" t="s">
        <v>235</v>
      </c>
      <c r="D17" s="245" t="s">
        <v>314</v>
      </c>
      <c r="E17" s="641">
        <v>34010</v>
      </c>
      <c r="F17" s="250">
        <v>340.0849</v>
      </c>
      <c r="G17" s="250">
        <v>3084.5592000000001</v>
      </c>
      <c r="H17" s="250">
        <v>0</v>
      </c>
      <c r="I17" s="250">
        <v>1227.3868</v>
      </c>
      <c r="J17" s="250">
        <v>1252435.51</v>
      </c>
      <c r="K17" s="250">
        <v>0</v>
      </c>
      <c r="L17" s="250">
        <v>0</v>
      </c>
      <c r="M17" s="250">
        <v>0</v>
      </c>
      <c r="N17" s="250">
        <v>1794.3245999999999</v>
      </c>
      <c r="O17" s="250">
        <v>0</v>
      </c>
      <c r="P17" s="250">
        <v>1816516.2</v>
      </c>
      <c r="Q17" s="250"/>
      <c r="R17" s="250">
        <v>17.66</v>
      </c>
      <c r="S17" s="250">
        <v>7.8857999999999997</v>
      </c>
      <c r="T17" s="250">
        <v>4578</v>
      </c>
      <c r="U17" s="250"/>
      <c r="V17" s="245"/>
      <c r="W17" s="85"/>
    </row>
    <row r="18" spans="2:23" x14ac:dyDescent="0.2">
      <c r="B18" s="255"/>
      <c r="C18" s="245" t="s">
        <v>236</v>
      </c>
      <c r="D18" s="245" t="s">
        <v>313</v>
      </c>
      <c r="E18" s="641">
        <v>9070</v>
      </c>
      <c r="F18" s="250">
        <v>57.096699999999998</v>
      </c>
      <c r="G18" s="250">
        <v>0</v>
      </c>
      <c r="H18" s="250">
        <v>0</v>
      </c>
      <c r="I18" s="250">
        <v>365.84359999999998</v>
      </c>
      <c r="J18" s="250">
        <v>451658.7</v>
      </c>
      <c r="K18" s="250">
        <v>0</v>
      </c>
      <c r="L18" s="250">
        <v>0</v>
      </c>
      <c r="M18" s="250">
        <v>27099.522000000001</v>
      </c>
      <c r="N18" s="250">
        <v>572.50829999999996</v>
      </c>
      <c r="O18" s="250">
        <v>0</v>
      </c>
      <c r="P18" s="250">
        <v>694472</v>
      </c>
      <c r="Q18" s="250">
        <v>41668.32</v>
      </c>
      <c r="R18" s="250">
        <v>12.545</v>
      </c>
      <c r="S18" s="250">
        <v>7.3891</v>
      </c>
      <c r="T18" s="250">
        <v>2037.6365000000001</v>
      </c>
      <c r="U18" s="250"/>
      <c r="V18" s="245"/>
      <c r="W18" s="85"/>
    </row>
    <row r="19" spans="2:23" x14ac:dyDescent="0.2">
      <c r="B19" s="255"/>
      <c r="C19" s="245" t="s">
        <v>238</v>
      </c>
      <c r="D19" s="245" t="s">
        <v>396</v>
      </c>
      <c r="E19" s="641">
        <v>43493</v>
      </c>
      <c r="F19" s="250">
        <v>68.910899999999998</v>
      </c>
      <c r="G19" s="250">
        <v>418.5668</v>
      </c>
      <c r="H19" s="269">
        <v>40</v>
      </c>
      <c r="I19" s="250">
        <v>2130.2408</v>
      </c>
      <c r="J19" s="250">
        <v>2629927.1</v>
      </c>
      <c r="K19" s="250">
        <v>0</v>
      </c>
      <c r="L19" s="250">
        <v>0</v>
      </c>
      <c r="M19" s="250">
        <v>0</v>
      </c>
      <c r="N19" s="250">
        <v>2264.2903999999999</v>
      </c>
      <c r="O19" s="250">
        <v>0</v>
      </c>
      <c r="P19" s="250">
        <v>2613752</v>
      </c>
      <c r="Q19" s="250"/>
      <c r="R19" s="250">
        <v>182.1327</v>
      </c>
      <c r="S19" s="250">
        <v>85.870999999999995</v>
      </c>
      <c r="T19" s="250">
        <v>21529</v>
      </c>
      <c r="U19" s="250"/>
      <c r="V19" s="245"/>
      <c r="W19" s="85"/>
    </row>
    <row r="20" spans="2:23" x14ac:dyDescent="0.2">
      <c r="B20" s="255"/>
      <c r="C20" s="245" t="s">
        <v>239</v>
      </c>
      <c r="D20" s="245" t="s">
        <v>308</v>
      </c>
      <c r="E20" s="641">
        <v>21007</v>
      </c>
      <c r="F20" s="250">
        <v>181.99879999999999</v>
      </c>
      <c r="G20" s="250">
        <v>903.60109999999997</v>
      </c>
      <c r="H20" s="250">
        <v>0</v>
      </c>
      <c r="I20" s="250">
        <v>870.08190000000002</v>
      </c>
      <c r="J20" s="250">
        <v>1074175.25</v>
      </c>
      <c r="K20" s="250">
        <v>0</v>
      </c>
      <c r="L20" s="250">
        <v>0</v>
      </c>
      <c r="M20" s="250">
        <v>0</v>
      </c>
      <c r="N20" s="250">
        <v>1420.1733999999999</v>
      </c>
      <c r="O20" s="250">
        <v>0</v>
      </c>
      <c r="P20" s="250">
        <v>1706856.78</v>
      </c>
      <c r="Q20" s="250"/>
      <c r="R20" s="250">
        <v>47.26</v>
      </c>
      <c r="S20" s="250">
        <v>17.68</v>
      </c>
      <c r="T20" s="250">
        <v>6680.5389999999998</v>
      </c>
      <c r="U20" s="240"/>
      <c r="V20" s="245"/>
      <c r="W20" s="85"/>
    </row>
    <row r="21" spans="2:23" x14ac:dyDescent="0.2">
      <c r="B21" s="255"/>
      <c r="C21" s="245" t="s">
        <v>240</v>
      </c>
      <c r="D21" s="245" t="s">
        <v>306</v>
      </c>
      <c r="E21" s="641">
        <v>20540</v>
      </c>
      <c r="F21" s="250">
        <v>27.904</v>
      </c>
      <c r="G21" s="250">
        <v>0</v>
      </c>
      <c r="H21" s="250">
        <v>0</v>
      </c>
      <c r="I21" s="250">
        <v>28.932700000000001</v>
      </c>
      <c r="J21" s="250">
        <v>35719.4</v>
      </c>
      <c r="K21" s="250">
        <v>0</v>
      </c>
      <c r="L21" s="250">
        <v>0</v>
      </c>
      <c r="M21" s="250">
        <v>0</v>
      </c>
      <c r="N21" s="250">
        <v>0</v>
      </c>
      <c r="O21" s="250">
        <v>0</v>
      </c>
      <c r="P21" s="250">
        <v>0</v>
      </c>
      <c r="Q21" s="250"/>
      <c r="R21" s="250">
        <v>0</v>
      </c>
      <c r="S21" s="250">
        <v>0</v>
      </c>
      <c r="T21" s="250"/>
      <c r="U21" s="250"/>
      <c r="V21" s="245"/>
      <c r="W21" s="85"/>
    </row>
    <row r="22" spans="2:23" x14ac:dyDescent="0.2">
      <c r="B22" s="255"/>
      <c r="C22" s="245" t="s">
        <v>241</v>
      </c>
      <c r="D22" s="245" t="s">
        <v>305</v>
      </c>
      <c r="E22" s="641">
        <v>13279</v>
      </c>
      <c r="F22" s="250">
        <v>70.020099999999999</v>
      </c>
      <c r="G22" s="250">
        <v>0</v>
      </c>
      <c r="H22" s="250">
        <v>0</v>
      </c>
      <c r="I22" s="250">
        <v>749.31359999999995</v>
      </c>
      <c r="J22" s="250">
        <v>925078.62</v>
      </c>
      <c r="K22" s="250">
        <v>0</v>
      </c>
      <c r="L22" s="250">
        <v>0</v>
      </c>
      <c r="M22" s="250">
        <v>0</v>
      </c>
      <c r="N22" s="250">
        <v>634.07820000000004</v>
      </c>
      <c r="O22" s="250">
        <v>0</v>
      </c>
      <c r="P22" s="250">
        <v>670583</v>
      </c>
      <c r="Q22" s="250"/>
      <c r="R22" s="250">
        <v>112.70489999999999</v>
      </c>
      <c r="S22" s="250">
        <v>60.418399999999998</v>
      </c>
      <c r="T22" s="250">
        <v>4363.7700000000004</v>
      </c>
      <c r="U22" s="250"/>
      <c r="V22" s="245"/>
      <c r="W22" s="85"/>
    </row>
    <row r="23" spans="2:23" x14ac:dyDescent="0.2">
      <c r="B23" s="255"/>
      <c r="C23" s="245" t="s">
        <v>242</v>
      </c>
      <c r="D23" s="245" t="s">
        <v>301</v>
      </c>
      <c r="E23" s="641">
        <v>8189</v>
      </c>
      <c r="F23" s="250">
        <v>107.0801</v>
      </c>
      <c r="G23" s="250">
        <v>1428.4855</v>
      </c>
      <c r="H23" s="250">
        <v>0</v>
      </c>
      <c r="I23" s="250">
        <v>245.68270000000001</v>
      </c>
      <c r="J23" s="250">
        <v>303312.09999999998</v>
      </c>
      <c r="K23" s="250">
        <v>0</v>
      </c>
      <c r="L23" s="250">
        <v>0</v>
      </c>
      <c r="M23" s="250">
        <v>0</v>
      </c>
      <c r="N23" s="250">
        <v>716.75350000000003</v>
      </c>
      <c r="O23" s="250">
        <v>0</v>
      </c>
      <c r="P23" s="250">
        <v>859378.7</v>
      </c>
      <c r="Q23" s="250"/>
      <c r="R23" s="250">
        <v>25.664100000000001</v>
      </c>
      <c r="S23" s="250">
        <v>9.5382999999999996</v>
      </c>
      <c r="T23" s="250">
        <v>2776.05</v>
      </c>
      <c r="U23" s="250"/>
      <c r="V23" s="245"/>
      <c r="W23" s="85"/>
    </row>
    <row r="24" spans="2:23" x14ac:dyDescent="0.2">
      <c r="B24" s="255"/>
      <c r="C24" s="245" t="s">
        <v>446</v>
      </c>
      <c r="D24" s="245" t="s">
        <v>299</v>
      </c>
      <c r="E24" s="641">
        <v>25251</v>
      </c>
      <c r="F24" s="250">
        <v>369.24720000000002</v>
      </c>
      <c r="G24" s="250">
        <v>3265.4737</v>
      </c>
      <c r="H24" s="250">
        <v>0</v>
      </c>
      <c r="I24" s="250">
        <v>1021.9062</v>
      </c>
      <c r="J24" s="250">
        <v>1261612.2239999999</v>
      </c>
      <c r="K24" s="250">
        <v>0</v>
      </c>
      <c r="L24" s="250">
        <v>0</v>
      </c>
      <c r="M24" s="250">
        <v>75696.733200000002</v>
      </c>
      <c r="N24" s="250">
        <v>1046.9167</v>
      </c>
      <c r="O24" s="250">
        <v>0</v>
      </c>
      <c r="P24" s="250">
        <v>1261612.23</v>
      </c>
      <c r="Q24" s="250">
        <v>75696.733200000002</v>
      </c>
      <c r="R24" s="250">
        <v>31.42</v>
      </c>
      <c r="S24" s="250">
        <v>5.5369999999999999</v>
      </c>
      <c r="T24" s="250">
        <v>7427.3</v>
      </c>
      <c r="U24" s="250"/>
      <c r="V24" s="245"/>
      <c r="W24" s="85"/>
    </row>
    <row r="25" spans="2:23" ht="12.75" customHeight="1" x14ac:dyDescent="0.2">
      <c r="B25" s="255"/>
      <c r="C25" s="245" t="s">
        <v>244</v>
      </c>
      <c r="D25" s="245" t="s">
        <v>295</v>
      </c>
      <c r="E25" s="641">
        <v>8437</v>
      </c>
      <c r="F25" s="250">
        <v>109.1707</v>
      </c>
      <c r="G25" s="643">
        <v>448.33330000000001</v>
      </c>
      <c r="H25" s="250">
        <v>0</v>
      </c>
      <c r="I25" s="250">
        <v>359.57589999999999</v>
      </c>
      <c r="J25" s="250">
        <v>443920.92800000001</v>
      </c>
      <c r="K25" s="250">
        <v>0</v>
      </c>
      <c r="L25" s="250">
        <v>0</v>
      </c>
      <c r="M25" s="250">
        <v>26635.26</v>
      </c>
      <c r="N25" s="250">
        <v>443.03620000000001</v>
      </c>
      <c r="O25" s="250">
        <v>0</v>
      </c>
      <c r="P25" s="250">
        <v>530919.9</v>
      </c>
      <c r="Q25" s="250">
        <v>31855.19</v>
      </c>
      <c r="R25" s="250">
        <v>16.32</v>
      </c>
      <c r="S25" s="250">
        <v>4.82</v>
      </c>
      <c r="T25" s="250">
        <v>3033</v>
      </c>
      <c r="U25" s="250"/>
      <c r="V25" s="245"/>
      <c r="W25" s="85"/>
    </row>
    <row r="26" spans="2:23" x14ac:dyDescent="0.2">
      <c r="B26" s="255"/>
      <c r="C26" s="245" t="s">
        <v>245</v>
      </c>
      <c r="D26" s="245" t="s">
        <v>294</v>
      </c>
      <c r="E26" s="641">
        <v>35992</v>
      </c>
      <c r="F26" s="250">
        <v>1001.8595</v>
      </c>
      <c r="G26" s="250">
        <v>2984.9958000000001</v>
      </c>
      <c r="H26" s="250">
        <v>0</v>
      </c>
      <c r="I26" s="250">
        <v>564.41679999999997</v>
      </c>
      <c r="J26" s="250">
        <v>696810.63</v>
      </c>
      <c r="K26" s="250">
        <v>114144.41250000001</v>
      </c>
      <c r="L26" s="250">
        <v>114144.41250000001</v>
      </c>
      <c r="M26" s="250">
        <v>0</v>
      </c>
      <c r="N26" s="250">
        <v>260.06180000000001</v>
      </c>
      <c r="O26" s="250">
        <v>0</v>
      </c>
      <c r="P26" s="250">
        <v>321064</v>
      </c>
      <c r="Q26" s="250"/>
      <c r="R26" s="644" t="s">
        <v>1088</v>
      </c>
      <c r="S26" s="644" t="s">
        <v>1088</v>
      </c>
      <c r="T26" s="250">
        <v>14739</v>
      </c>
      <c r="U26" s="250"/>
      <c r="V26" s="245"/>
      <c r="W26" s="85"/>
    </row>
    <row r="27" spans="2:23" ht="15" customHeight="1" x14ac:dyDescent="0.2">
      <c r="B27" s="255"/>
      <c r="C27" s="755" t="s">
        <v>465</v>
      </c>
      <c r="D27" s="245" t="s">
        <v>399</v>
      </c>
      <c r="E27" s="756">
        <v>24812</v>
      </c>
      <c r="F27" s="757">
        <v>292.22809999999998</v>
      </c>
      <c r="G27" s="757">
        <v>936.14440000000002</v>
      </c>
      <c r="H27" s="757">
        <v>412.1902</v>
      </c>
      <c r="I27" s="757">
        <v>461.17770000000002</v>
      </c>
      <c r="J27" s="757">
        <v>569352.61</v>
      </c>
      <c r="K27" s="250">
        <v>0</v>
      </c>
      <c r="L27" s="250">
        <v>0</v>
      </c>
      <c r="M27" s="250">
        <v>0</v>
      </c>
      <c r="N27" s="757">
        <v>2189.8980000000001</v>
      </c>
      <c r="O27" s="250">
        <v>0</v>
      </c>
      <c r="P27" s="757">
        <v>2685783.6</v>
      </c>
      <c r="Q27" s="642"/>
      <c r="R27" s="757">
        <v>17.829999999999998</v>
      </c>
      <c r="S27" s="757">
        <v>19.105799999999999</v>
      </c>
      <c r="T27" s="757">
        <v>7377.9</v>
      </c>
      <c r="U27" s="250"/>
      <c r="V27" s="245"/>
      <c r="W27" s="85"/>
    </row>
    <row r="28" spans="2:23" x14ac:dyDescent="0.2">
      <c r="B28" s="255"/>
      <c r="C28" s="755"/>
      <c r="D28" s="245" t="s">
        <v>400</v>
      </c>
      <c r="E28" s="756"/>
      <c r="F28" s="757"/>
      <c r="G28" s="757"/>
      <c r="H28" s="757"/>
      <c r="I28" s="757"/>
      <c r="J28" s="757"/>
      <c r="K28" s="250">
        <v>0</v>
      </c>
      <c r="L28" s="250">
        <v>0</v>
      </c>
      <c r="M28" s="250">
        <v>0</v>
      </c>
      <c r="N28" s="757"/>
      <c r="O28" s="250">
        <v>0</v>
      </c>
      <c r="P28" s="757"/>
      <c r="Q28" s="642"/>
      <c r="R28" s="757"/>
      <c r="S28" s="757"/>
      <c r="T28" s="757"/>
      <c r="U28" s="240"/>
      <c r="V28" s="245"/>
      <c r="W28" s="85"/>
    </row>
    <row r="29" spans="2:23" x14ac:dyDescent="0.2">
      <c r="B29" s="255"/>
      <c r="C29" s="245" t="s">
        <v>247</v>
      </c>
      <c r="D29" s="245" t="s">
        <v>291</v>
      </c>
      <c r="E29" s="271">
        <v>29323</v>
      </c>
      <c r="F29" s="250">
        <v>487.55930000000001</v>
      </c>
      <c r="G29" s="250">
        <v>9135.3410000000003</v>
      </c>
      <c r="H29" s="250">
        <v>23.513000000000002</v>
      </c>
      <c r="I29" s="250">
        <v>970.37159999999994</v>
      </c>
      <c r="J29" s="250">
        <v>1197989.6000000001</v>
      </c>
      <c r="K29" s="250">
        <v>0</v>
      </c>
      <c r="L29" s="250">
        <v>0</v>
      </c>
      <c r="M29" s="250">
        <v>0</v>
      </c>
      <c r="N29" s="250">
        <v>1769.8432</v>
      </c>
      <c r="O29" s="250">
        <v>0</v>
      </c>
      <c r="P29" s="250">
        <v>2061242.5</v>
      </c>
      <c r="Q29" s="250"/>
      <c r="R29" s="250">
        <v>125.2482</v>
      </c>
      <c r="S29" s="250">
        <v>93.018799999999999</v>
      </c>
      <c r="T29" s="250">
        <v>20346.7202</v>
      </c>
      <c r="U29" s="249"/>
      <c r="V29" s="245"/>
      <c r="W29" s="85"/>
    </row>
    <row r="30" spans="2:23" ht="12" thickBot="1" x14ac:dyDescent="0.25">
      <c r="B30" s="255"/>
      <c r="C30" s="131"/>
      <c r="D30" s="131"/>
      <c r="E30" s="263">
        <f>SUM(E16:E29)</f>
        <v>279639</v>
      </c>
      <c r="F30" s="267">
        <f>SUM(F16:F29)</f>
        <v>3113.5065999999993</v>
      </c>
      <c r="G30" s="267">
        <f t="shared" ref="G30:T30" si="0">SUM(G16:G29)</f>
        <v>22605.500800000002</v>
      </c>
      <c r="H30" s="267">
        <f t="shared" si="0"/>
        <v>475.70319999999998</v>
      </c>
      <c r="I30" s="267">
        <f t="shared" si="0"/>
        <v>9202.18</v>
      </c>
      <c r="J30" s="267">
        <f t="shared" si="0"/>
        <v>11097856.192</v>
      </c>
      <c r="K30" s="267">
        <f t="shared" si="0"/>
        <v>212844.66250000001</v>
      </c>
      <c r="L30" s="267">
        <f t="shared" si="0"/>
        <v>176339.38250000001</v>
      </c>
      <c r="M30" s="267">
        <f t="shared" si="0"/>
        <v>137455.39518720002</v>
      </c>
      <c r="N30" s="267">
        <f t="shared" si="0"/>
        <v>13412.007399999999</v>
      </c>
      <c r="O30" s="267">
        <f t="shared" si="0"/>
        <v>0</v>
      </c>
      <c r="P30" s="267">
        <f t="shared" si="0"/>
        <v>15478044.43</v>
      </c>
      <c r="Q30" s="267">
        <f t="shared" si="0"/>
        <v>157244.12318719999</v>
      </c>
      <c r="R30" s="267">
        <f t="shared" si="0"/>
        <v>595.51490000000001</v>
      </c>
      <c r="S30" s="267">
        <f t="shared" si="0"/>
        <v>314.07659999999998</v>
      </c>
      <c r="T30" s="267">
        <f t="shared" si="0"/>
        <v>96360.815699999992</v>
      </c>
      <c r="U30" s="264"/>
      <c r="V30" s="264"/>
      <c r="W30" s="85"/>
    </row>
    <row r="31" spans="2:23" ht="12" thickTop="1" x14ac:dyDescent="0.2">
      <c r="B31" s="255"/>
      <c r="C31" s="120"/>
      <c r="D31" s="120"/>
      <c r="E31" s="268"/>
      <c r="F31" s="268"/>
      <c r="G31" s="268"/>
      <c r="H31" s="268"/>
      <c r="I31" s="268"/>
      <c r="J31" s="268"/>
      <c r="K31" s="268"/>
      <c r="L31" s="268"/>
      <c r="M31" s="268"/>
      <c r="N31" s="268"/>
      <c r="O31" s="268"/>
      <c r="P31" s="268"/>
      <c r="Q31" s="268"/>
      <c r="R31" s="268"/>
      <c r="S31" s="268"/>
      <c r="T31" s="268"/>
      <c r="U31" s="268"/>
      <c r="V31" s="268"/>
      <c r="W31" s="85"/>
    </row>
    <row r="32" spans="2:23" x14ac:dyDescent="0.2">
      <c r="B32" s="255"/>
      <c r="C32" s="226" t="s">
        <v>403</v>
      </c>
      <c r="D32" s="226"/>
      <c r="E32" s="246"/>
      <c r="F32" s="246"/>
      <c r="G32" s="246"/>
      <c r="H32" s="246"/>
      <c r="I32" s="246"/>
      <c r="J32" s="246"/>
      <c r="K32" s="246"/>
      <c r="L32" s="246"/>
      <c r="M32" s="246"/>
      <c r="N32" s="246"/>
      <c r="O32" s="246"/>
      <c r="P32" s="246"/>
      <c r="Q32" s="246"/>
      <c r="R32" s="246"/>
      <c r="S32" s="246"/>
      <c r="T32" s="246"/>
      <c r="U32" s="246"/>
      <c r="V32" s="246"/>
      <c r="W32" s="85"/>
    </row>
    <row r="33" spans="1:23" x14ac:dyDescent="0.2">
      <c r="B33" s="255"/>
      <c r="C33" s="245" t="s">
        <v>254</v>
      </c>
      <c r="D33" s="245" t="s">
        <v>321</v>
      </c>
      <c r="E33" s="641">
        <v>3155</v>
      </c>
      <c r="F33" s="250">
        <v>71.702399999999997</v>
      </c>
      <c r="G33" s="250">
        <v>778.43550000000005</v>
      </c>
      <c r="H33" s="250">
        <v>0</v>
      </c>
      <c r="I33" s="250">
        <v>99.505600000000001</v>
      </c>
      <c r="J33" s="250">
        <v>122846.37</v>
      </c>
      <c r="K33" s="250">
        <v>0</v>
      </c>
      <c r="L33" s="250">
        <v>0</v>
      </c>
      <c r="M33" s="250">
        <v>0</v>
      </c>
      <c r="N33" s="249">
        <v>147.73769999999999</v>
      </c>
      <c r="O33" s="250">
        <v>0</v>
      </c>
      <c r="P33" s="249">
        <v>178373.83</v>
      </c>
      <c r="Q33" s="249"/>
      <c r="R33" s="249">
        <v>4.0887000000000002</v>
      </c>
      <c r="S33" s="645">
        <v>2.0836999999999999</v>
      </c>
      <c r="T33" s="249">
        <v>400.315</v>
      </c>
      <c r="U33" s="249"/>
      <c r="V33" s="245"/>
      <c r="W33" s="85"/>
    </row>
    <row r="34" spans="1:23" x14ac:dyDescent="0.2">
      <c r="B34" s="255"/>
      <c r="C34" s="245" t="s">
        <v>447</v>
      </c>
      <c r="D34" s="245" t="s">
        <v>312</v>
      </c>
      <c r="E34" s="641">
        <v>6300.2</v>
      </c>
      <c r="F34" s="250">
        <v>70.927499999999995</v>
      </c>
      <c r="G34" s="250">
        <v>1185.7054000000001</v>
      </c>
      <c r="H34" s="250">
        <v>0</v>
      </c>
      <c r="I34" s="250">
        <v>139.65469999999999</v>
      </c>
      <c r="J34" s="250">
        <v>172412.88</v>
      </c>
      <c r="K34" s="640">
        <v>91078.11</v>
      </c>
      <c r="L34" s="640">
        <v>81081.149999999994</v>
      </c>
      <c r="M34" s="250">
        <v>10172.359919999999</v>
      </c>
      <c r="N34" s="249">
        <v>149.03270000000001</v>
      </c>
      <c r="O34" s="250">
        <v>0</v>
      </c>
      <c r="P34" s="249">
        <v>172412.88</v>
      </c>
      <c r="Q34" s="249">
        <v>10172.359919999999</v>
      </c>
      <c r="R34" s="249">
        <v>11.781000000000001</v>
      </c>
      <c r="S34" s="266">
        <v>5.3019999999999996</v>
      </c>
      <c r="T34" s="249">
        <v>1039</v>
      </c>
      <c r="U34" s="249"/>
      <c r="V34" s="245"/>
      <c r="W34" s="85"/>
    </row>
    <row r="35" spans="1:23" x14ac:dyDescent="0.2">
      <c r="A35" s="66"/>
      <c r="B35" s="255"/>
      <c r="C35" s="245" t="s">
        <v>258</v>
      </c>
      <c r="D35" s="245" t="s">
        <v>309</v>
      </c>
      <c r="E35" s="641">
        <v>7929</v>
      </c>
      <c r="F35" s="250">
        <v>60.591999999999999</v>
      </c>
      <c r="G35" s="250">
        <v>0</v>
      </c>
      <c r="H35" s="250">
        <v>382</v>
      </c>
      <c r="I35" s="250">
        <v>438.4563</v>
      </c>
      <c r="J35" s="250">
        <v>541304</v>
      </c>
      <c r="K35" s="250">
        <v>0</v>
      </c>
      <c r="L35" s="250">
        <v>0</v>
      </c>
      <c r="M35" s="250">
        <v>0</v>
      </c>
      <c r="N35" s="249">
        <v>594.1354</v>
      </c>
      <c r="O35" s="250">
        <v>0</v>
      </c>
      <c r="P35" s="249">
        <v>688006</v>
      </c>
      <c r="Q35" s="249"/>
      <c r="R35" s="249">
        <v>46.293500000000002</v>
      </c>
      <c r="S35" s="645">
        <v>13.7865</v>
      </c>
      <c r="T35" s="249">
        <v>2055.1950999999999</v>
      </c>
      <c r="U35" s="249"/>
      <c r="V35" s="245"/>
      <c r="W35" s="85"/>
    </row>
    <row r="36" spans="1:23" x14ac:dyDescent="0.2">
      <c r="B36" s="255"/>
      <c r="C36" s="245" t="s">
        <v>259</v>
      </c>
      <c r="D36" s="245" t="s">
        <v>406</v>
      </c>
      <c r="E36" s="641">
        <v>13493</v>
      </c>
      <c r="F36" s="250">
        <v>100.3999</v>
      </c>
      <c r="G36" s="250">
        <v>863.12549999999999</v>
      </c>
      <c r="H36" s="250">
        <v>0</v>
      </c>
      <c r="I36" s="250">
        <v>620.4135</v>
      </c>
      <c r="J36" s="250">
        <v>765942.8</v>
      </c>
      <c r="K36" s="250">
        <v>0</v>
      </c>
      <c r="L36" s="250">
        <v>0</v>
      </c>
      <c r="M36" s="250">
        <v>0</v>
      </c>
      <c r="N36" s="249">
        <v>671.75760000000002</v>
      </c>
      <c r="O36" s="250">
        <v>0</v>
      </c>
      <c r="P36" s="249">
        <v>1010391.3</v>
      </c>
      <c r="Q36" s="249"/>
      <c r="R36" s="249">
        <v>18.847999999999999</v>
      </c>
      <c r="S36" s="266">
        <v>5.8144</v>
      </c>
      <c r="T36" s="249">
        <v>8601.2728000000006</v>
      </c>
      <c r="U36" s="249"/>
      <c r="V36" s="245"/>
      <c r="W36" s="85"/>
    </row>
    <row r="37" spans="1:23" x14ac:dyDescent="0.2">
      <c r="B37" s="255"/>
      <c r="C37" s="245" t="s">
        <v>389</v>
      </c>
      <c r="D37" s="245" t="s">
        <v>407</v>
      </c>
      <c r="E37" s="641">
        <v>13367</v>
      </c>
      <c r="F37" s="250">
        <v>0.81459999999999999</v>
      </c>
      <c r="G37" s="250">
        <v>15.808999999999999</v>
      </c>
      <c r="H37" s="250">
        <v>0</v>
      </c>
      <c r="I37" s="250">
        <v>345.59289999999999</v>
      </c>
      <c r="J37" s="250">
        <v>426657.92800000001</v>
      </c>
      <c r="K37" s="250">
        <v>0</v>
      </c>
      <c r="L37" s="250">
        <v>0</v>
      </c>
      <c r="M37" s="250">
        <v>0</v>
      </c>
      <c r="N37" s="249">
        <v>0</v>
      </c>
      <c r="O37" s="250">
        <v>0</v>
      </c>
      <c r="P37" s="644" t="s">
        <v>1088</v>
      </c>
      <c r="Q37" s="644"/>
      <c r="R37" s="644" t="s">
        <v>1088</v>
      </c>
      <c r="S37" s="644" t="s">
        <v>1088</v>
      </c>
      <c r="T37" s="249">
        <v>396.06720000000001</v>
      </c>
      <c r="U37" s="249"/>
      <c r="V37" s="245"/>
      <c r="W37" s="85"/>
    </row>
    <row r="38" spans="1:23" x14ac:dyDescent="0.2">
      <c r="B38" s="255"/>
      <c r="C38" s="245" t="s">
        <v>261</v>
      </c>
      <c r="D38" s="245" t="s">
        <v>285</v>
      </c>
      <c r="E38" s="271">
        <v>5997</v>
      </c>
      <c r="F38" s="250">
        <v>26.205100000000002</v>
      </c>
      <c r="G38" s="250">
        <v>0</v>
      </c>
      <c r="H38" s="250">
        <v>144</v>
      </c>
      <c r="I38" s="250">
        <v>281.74959999999999</v>
      </c>
      <c r="J38" s="250">
        <v>347839</v>
      </c>
      <c r="K38" s="250">
        <v>0</v>
      </c>
      <c r="L38" s="250">
        <v>0</v>
      </c>
      <c r="M38" s="250">
        <v>0</v>
      </c>
      <c r="N38" s="250">
        <v>222.5274</v>
      </c>
      <c r="O38" s="250">
        <v>0</v>
      </c>
      <c r="P38" s="250">
        <v>262875</v>
      </c>
      <c r="Q38" s="250"/>
      <c r="R38" s="250">
        <v>12.058199999999999</v>
      </c>
      <c r="S38" s="250">
        <v>8.6361000000000008</v>
      </c>
      <c r="T38" s="250">
        <v>1778.43</v>
      </c>
      <c r="U38" s="249"/>
      <c r="V38" s="245"/>
      <c r="W38" s="85"/>
    </row>
    <row r="39" spans="1:23" ht="12" thickBot="1" x14ac:dyDescent="0.25">
      <c r="B39" s="255"/>
      <c r="C39" s="131"/>
      <c r="D39" s="131"/>
      <c r="E39" s="263">
        <f t="shared" ref="E39:T39" si="1">SUM(E33:E38)</f>
        <v>50241.2</v>
      </c>
      <c r="F39" s="267">
        <f t="shared" si="1"/>
        <v>330.64150000000001</v>
      </c>
      <c r="G39" s="267">
        <f t="shared" si="1"/>
        <v>2843.0754000000002</v>
      </c>
      <c r="H39" s="267">
        <f t="shared" si="1"/>
        <v>526</v>
      </c>
      <c r="I39" s="267">
        <f t="shared" si="1"/>
        <v>1925.3726000000001</v>
      </c>
      <c r="J39" s="267">
        <f t="shared" si="1"/>
        <v>2377002.9780000001</v>
      </c>
      <c r="K39" s="267">
        <f t="shared" si="1"/>
        <v>91078.11</v>
      </c>
      <c r="L39" s="267">
        <f t="shared" si="1"/>
        <v>81081.149999999994</v>
      </c>
      <c r="M39" s="267">
        <f t="shared" si="1"/>
        <v>10172.359919999999</v>
      </c>
      <c r="N39" s="267">
        <f t="shared" si="1"/>
        <v>1785.1907999999999</v>
      </c>
      <c r="O39" s="267">
        <f t="shared" si="1"/>
        <v>0</v>
      </c>
      <c r="P39" s="267">
        <f t="shared" si="1"/>
        <v>2312059.0099999998</v>
      </c>
      <c r="Q39" s="267"/>
      <c r="R39" s="267">
        <f t="shared" si="1"/>
        <v>93.069400000000002</v>
      </c>
      <c r="S39" s="267">
        <f t="shared" si="1"/>
        <v>35.622700000000002</v>
      </c>
      <c r="T39" s="267">
        <f t="shared" si="1"/>
        <v>14270.2801</v>
      </c>
      <c r="U39" s="264"/>
      <c r="V39" s="264"/>
      <c r="W39" s="85"/>
    </row>
    <row r="40" spans="1:23" ht="12" thickTop="1" x14ac:dyDescent="0.2">
      <c r="B40" s="255"/>
      <c r="C40" s="120"/>
      <c r="D40" s="120"/>
      <c r="E40" s="268"/>
      <c r="F40" s="268"/>
      <c r="G40" s="268"/>
      <c r="H40" s="268"/>
      <c r="I40" s="268"/>
      <c r="J40" s="268"/>
      <c r="K40" s="268"/>
      <c r="L40" s="268"/>
      <c r="M40" s="268"/>
      <c r="N40" s="268"/>
      <c r="O40" s="268"/>
      <c r="P40" s="268"/>
      <c r="Q40" s="268"/>
      <c r="R40" s="268"/>
      <c r="S40" s="268"/>
      <c r="T40" s="268"/>
      <c r="U40" s="268"/>
      <c r="V40" s="268"/>
      <c r="W40" s="85"/>
    </row>
    <row r="41" spans="1:23" x14ac:dyDescent="0.2">
      <c r="B41" s="255"/>
      <c r="C41" s="226" t="s">
        <v>408</v>
      </c>
      <c r="D41" s="226"/>
      <c r="E41" s="246"/>
      <c r="F41" s="246"/>
      <c r="G41" s="246"/>
      <c r="H41" s="246"/>
      <c r="I41" s="246"/>
      <c r="J41" s="246"/>
      <c r="K41" s="246"/>
      <c r="L41" s="246"/>
      <c r="M41" s="246"/>
      <c r="N41" s="246"/>
      <c r="O41" s="246"/>
      <c r="P41" s="246"/>
      <c r="Q41" s="246"/>
      <c r="R41" s="246"/>
      <c r="S41" s="246"/>
      <c r="T41" s="246"/>
      <c r="U41" s="246"/>
      <c r="V41" s="246"/>
      <c r="W41" s="85"/>
    </row>
    <row r="42" spans="1:23" x14ac:dyDescent="0.2">
      <c r="B42" s="255"/>
      <c r="C42" s="245" t="s">
        <v>262</v>
      </c>
      <c r="D42" s="245" t="s">
        <v>414</v>
      </c>
      <c r="E42" s="641">
        <v>11113.3</v>
      </c>
      <c r="F42" s="270">
        <v>0</v>
      </c>
      <c r="G42" s="250">
        <v>0</v>
      </c>
      <c r="H42" s="250">
        <v>0</v>
      </c>
      <c r="I42" s="270">
        <v>0</v>
      </c>
      <c r="J42" s="250">
        <v>0</v>
      </c>
      <c r="K42" s="250">
        <v>0</v>
      </c>
      <c r="L42" s="250">
        <v>0</v>
      </c>
      <c r="M42" s="250">
        <v>0</v>
      </c>
      <c r="N42" s="250">
        <v>528.01210000000003</v>
      </c>
      <c r="O42" s="250">
        <v>0</v>
      </c>
      <c r="P42" s="250">
        <v>1204745.8799999999</v>
      </c>
      <c r="Q42" s="250"/>
      <c r="R42" s="250">
        <v>0</v>
      </c>
      <c r="S42" s="250">
        <v>0</v>
      </c>
      <c r="T42" s="250">
        <v>11158.0002</v>
      </c>
      <c r="U42" s="249"/>
      <c r="V42" s="245"/>
      <c r="W42" s="85"/>
    </row>
    <row r="43" spans="1:23" x14ac:dyDescent="0.2">
      <c r="B43" s="255"/>
      <c r="C43" s="245" t="s">
        <v>260</v>
      </c>
      <c r="D43" s="245" t="s">
        <v>297</v>
      </c>
      <c r="E43" s="271">
        <v>13865.1</v>
      </c>
      <c r="F43" s="250">
        <v>136.55359999999999</v>
      </c>
      <c r="G43" s="250">
        <v>1265.8456000000001</v>
      </c>
      <c r="H43" s="250">
        <v>0</v>
      </c>
      <c r="I43" s="250">
        <v>296.61250000000001</v>
      </c>
      <c r="J43" s="250">
        <v>302665.83</v>
      </c>
      <c r="K43" s="250">
        <v>0</v>
      </c>
      <c r="L43" s="250">
        <v>0</v>
      </c>
      <c r="M43" s="250">
        <v>0</v>
      </c>
      <c r="N43" s="250">
        <v>354.30309999999997</v>
      </c>
      <c r="O43" s="250">
        <v>0</v>
      </c>
      <c r="P43" s="250">
        <v>357773.16</v>
      </c>
      <c r="Q43" s="250"/>
      <c r="R43" s="250">
        <v>4.63</v>
      </c>
      <c r="S43" s="250">
        <v>7.03</v>
      </c>
      <c r="T43" s="250">
        <v>544.4</v>
      </c>
      <c r="U43" s="249"/>
      <c r="V43" s="245"/>
      <c r="W43" s="85"/>
    </row>
    <row r="44" spans="1:23" ht="12" thickBot="1" x14ac:dyDescent="0.25">
      <c r="B44" s="255"/>
      <c r="C44" s="131"/>
      <c r="D44" s="131"/>
      <c r="E44" s="263">
        <f t="shared" ref="E44:T44" si="2">SUM(E42:E43)</f>
        <v>24978.400000000001</v>
      </c>
      <c r="F44" s="267">
        <f t="shared" si="2"/>
        <v>136.55359999999999</v>
      </c>
      <c r="G44" s="267">
        <f t="shared" si="2"/>
        <v>1265.8456000000001</v>
      </c>
      <c r="H44" s="267">
        <f t="shared" si="2"/>
        <v>0</v>
      </c>
      <c r="I44" s="267">
        <f t="shared" si="2"/>
        <v>296.61250000000001</v>
      </c>
      <c r="J44" s="267">
        <f t="shared" si="2"/>
        <v>302665.83</v>
      </c>
      <c r="K44" s="267">
        <f t="shared" si="2"/>
        <v>0</v>
      </c>
      <c r="L44" s="267">
        <f t="shared" si="2"/>
        <v>0</v>
      </c>
      <c r="M44" s="267">
        <f t="shared" si="2"/>
        <v>0</v>
      </c>
      <c r="N44" s="267">
        <f t="shared" si="2"/>
        <v>882.3152</v>
      </c>
      <c r="O44" s="267">
        <f t="shared" si="2"/>
        <v>0</v>
      </c>
      <c r="P44" s="267">
        <f t="shared" si="2"/>
        <v>1562519.0399999998</v>
      </c>
      <c r="Q44" s="267"/>
      <c r="R44" s="267">
        <f t="shared" si="2"/>
        <v>4.63</v>
      </c>
      <c r="S44" s="267">
        <f t="shared" si="2"/>
        <v>7.03</v>
      </c>
      <c r="T44" s="267">
        <f t="shared" si="2"/>
        <v>11702.4002</v>
      </c>
      <c r="U44" s="264"/>
      <c r="V44" s="264"/>
      <c r="W44" s="85"/>
    </row>
    <row r="45" spans="1:23" ht="12" thickTop="1" x14ac:dyDescent="0.2">
      <c r="B45" s="255"/>
      <c r="C45" s="120"/>
      <c r="D45" s="120"/>
      <c r="E45" s="268"/>
      <c r="F45" s="268"/>
      <c r="G45" s="268"/>
      <c r="H45" s="268"/>
      <c r="I45" s="268"/>
      <c r="J45" s="268"/>
      <c r="K45" s="268"/>
      <c r="L45" s="268"/>
      <c r="M45" s="268"/>
      <c r="N45" s="268"/>
      <c r="O45" s="268"/>
      <c r="P45" s="268"/>
      <c r="Q45" s="268"/>
      <c r="R45" s="268"/>
      <c r="S45" s="268"/>
      <c r="T45" s="268"/>
      <c r="U45" s="268"/>
      <c r="V45" s="268"/>
      <c r="W45" s="85"/>
    </row>
    <row r="46" spans="1:23" x14ac:dyDescent="0.2">
      <c r="B46" s="255"/>
      <c r="C46" s="226" t="s">
        <v>409</v>
      </c>
      <c r="D46" s="226"/>
      <c r="E46" s="246"/>
      <c r="F46" s="246"/>
      <c r="G46" s="246"/>
      <c r="H46" s="246"/>
      <c r="I46" s="246"/>
      <c r="J46" s="246"/>
      <c r="K46" s="246"/>
      <c r="L46" s="246"/>
      <c r="M46" s="246"/>
      <c r="N46" s="246"/>
      <c r="O46" s="246"/>
      <c r="P46" s="246"/>
      <c r="Q46" s="246"/>
      <c r="R46" s="246"/>
      <c r="S46" s="246"/>
      <c r="T46" s="246"/>
      <c r="U46" s="246"/>
      <c r="V46" s="246"/>
      <c r="W46" s="85"/>
    </row>
    <row r="47" spans="1:23" x14ac:dyDescent="0.2">
      <c r="B47" s="255"/>
      <c r="C47" s="245" t="s">
        <v>255</v>
      </c>
      <c r="D47" s="245" t="s">
        <v>320</v>
      </c>
      <c r="E47" s="271">
        <v>30604</v>
      </c>
      <c r="F47" s="250">
        <v>312.58229999999998</v>
      </c>
      <c r="G47" s="250">
        <v>240.99299999999999</v>
      </c>
      <c r="H47" s="250">
        <v>1337</v>
      </c>
      <c r="I47" s="250">
        <v>1122.6305</v>
      </c>
      <c r="J47" s="250">
        <v>1385963.3</v>
      </c>
      <c r="K47" s="250">
        <v>0</v>
      </c>
      <c r="L47" s="250">
        <v>0</v>
      </c>
      <c r="M47" s="250">
        <v>0</v>
      </c>
      <c r="N47" s="250">
        <v>2352.1684</v>
      </c>
      <c r="O47" s="250">
        <v>244.5137</v>
      </c>
      <c r="P47" s="250">
        <v>2741464.3</v>
      </c>
      <c r="Q47" s="250"/>
      <c r="R47" s="250">
        <v>148.995</v>
      </c>
      <c r="S47" s="250">
        <v>49.991999999999997</v>
      </c>
      <c r="T47" s="250">
        <v>14943.847100000001</v>
      </c>
      <c r="U47" s="249"/>
      <c r="V47" s="245"/>
      <c r="W47" s="85"/>
    </row>
    <row r="48" spans="1:23" ht="12" thickBot="1" x14ac:dyDescent="0.25">
      <c r="B48" s="255"/>
      <c r="C48" s="131"/>
      <c r="D48" s="131"/>
      <c r="E48" s="263">
        <f t="shared" ref="E48:T48" si="3">SUM(E47)</f>
        <v>30604</v>
      </c>
      <c r="F48" s="267">
        <f t="shared" si="3"/>
        <v>312.58229999999998</v>
      </c>
      <c r="G48" s="267">
        <f t="shared" si="3"/>
        <v>240.99299999999999</v>
      </c>
      <c r="H48" s="267">
        <f t="shared" si="3"/>
        <v>1337</v>
      </c>
      <c r="I48" s="267">
        <f t="shared" si="3"/>
        <v>1122.6305</v>
      </c>
      <c r="J48" s="267">
        <f t="shared" si="3"/>
        <v>1385963.3</v>
      </c>
      <c r="K48" s="267">
        <f t="shared" si="3"/>
        <v>0</v>
      </c>
      <c r="L48" s="267">
        <f t="shared" si="3"/>
        <v>0</v>
      </c>
      <c r="M48" s="267">
        <f t="shared" si="3"/>
        <v>0</v>
      </c>
      <c r="N48" s="267">
        <f t="shared" si="3"/>
        <v>2352.1684</v>
      </c>
      <c r="O48" s="267">
        <f t="shared" si="3"/>
        <v>244.5137</v>
      </c>
      <c r="P48" s="267">
        <f t="shared" si="3"/>
        <v>2741464.3</v>
      </c>
      <c r="Q48" s="267"/>
      <c r="R48" s="267">
        <f t="shared" si="3"/>
        <v>148.995</v>
      </c>
      <c r="S48" s="267">
        <f t="shared" si="3"/>
        <v>49.991999999999997</v>
      </c>
      <c r="T48" s="267">
        <f t="shared" si="3"/>
        <v>14943.847100000001</v>
      </c>
      <c r="U48" s="264"/>
      <c r="V48" s="264"/>
      <c r="W48" s="85"/>
    </row>
    <row r="49" spans="2:24" ht="12" thickTop="1" x14ac:dyDescent="0.2">
      <c r="B49" s="255"/>
      <c r="C49" s="120"/>
      <c r="D49" s="120"/>
      <c r="E49" s="268"/>
      <c r="F49" s="268"/>
      <c r="G49" s="268"/>
      <c r="H49" s="268"/>
      <c r="I49" s="268"/>
      <c r="J49" s="268"/>
      <c r="K49" s="268"/>
      <c r="L49" s="268"/>
      <c r="M49" s="268"/>
      <c r="N49" s="268"/>
      <c r="O49" s="268"/>
      <c r="P49" s="268"/>
      <c r="Q49" s="268"/>
      <c r="R49" s="268"/>
      <c r="S49" s="268"/>
      <c r="T49" s="268"/>
      <c r="U49" s="268"/>
      <c r="V49" s="268"/>
      <c r="W49" s="85"/>
    </row>
    <row r="50" spans="2:24" x14ac:dyDescent="0.2">
      <c r="B50" s="255"/>
      <c r="C50" s="226" t="s">
        <v>410</v>
      </c>
      <c r="D50" s="226"/>
      <c r="E50" s="246"/>
      <c r="F50" s="246"/>
      <c r="G50" s="246"/>
      <c r="H50" s="246"/>
      <c r="I50" s="246"/>
      <c r="J50" s="246"/>
      <c r="K50" s="246"/>
      <c r="L50" s="246"/>
      <c r="M50" s="246"/>
      <c r="N50" s="246"/>
      <c r="O50" s="246"/>
      <c r="P50" s="246"/>
      <c r="Q50" s="246"/>
      <c r="R50" s="246"/>
      <c r="S50" s="246"/>
      <c r="T50" s="246"/>
      <c r="U50" s="246"/>
      <c r="V50" s="246"/>
      <c r="W50" s="85"/>
    </row>
    <row r="51" spans="2:24" x14ac:dyDescent="0.2">
      <c r="B51" s="255"/>
      <c r="C51" s="245" t="s">
        <v>256</v>
      </c>
      <c r="D51" s="245" t="s">
        <v>318</v>
      </c>
      <c r="E51" s="271">
        <v>17866</v>
      </c>
      <c r="F51" s="250">
        <v>94.993099999999998</v>
      </c>
      <c r="G51" s="250">
        <v>203.73400000000001</v>
      </c>
      <c r="H51" s="250">
        <v>70</v>
      </c>
      <c r="I51" s="250">
        <v>716.68029999999999</v>
      </c>
      <c r="J51" s="250">
        <v>884790.62</v>
      </c>
      <c r="K51" s="250">
        <v>0</v>
      </c>
      <c r="L51" s="250">
        <v>0</v>
      </c>
      <c r="M51" s="250">
        <v>0</v>
      </c>
      <c r="N51" s="250">
        <v>760.14959999999996</v>
      </c>
      <c r="O51" s="250">
        <v>0</v>
      </c>
      <c r="P51" s="250">
        <v>919725.28399999999</v>
      </c>
      <c r="Q51" s="250"/>
      <c r="R51" s="250">
        <v>19.059999999999999</v>
      </c>
      <c r="S51" s="250">
        <v>15.8796</v>
      </c>
      <c r="T51" s="250">
        <v>4993</v>
      </c>
      <c r="U51" s="249"/>
      <c r="V51" s="245"/>
      <c r="W51" s="85"/>
    </row>
    <row r="52" spans="2:24" ht="12" thickBot="1" x14ac:dyDescent="0.25">
      <c r="B52" s="255"/>
      <c r="C52" s="131"/>
      <c r="D52" s="131"/>
      <c r="E52" s="263">
        <f>SUM(E51)</f>
        <v>17866</v>
      </c>
      <c r="F52" s="267">
        <f t="shared" ref="F52:T52" si="4">SUM(F51)</f>
        <v>94.993099999999998</v>
      </c>
      <c r="G52" s="267">
        <f t="shared" si="4"/>
        <v>203.73400000000001</v>
      </c>
      <c r="H52" s="267">
        <f t="shared" si="4"/>
        <v>70</v>
      </c>
      <c r="I52" s="267">
        <f t="shared" si="4"/>
        <v>716.68029999999999</v>
      </c>
      <c r="J52" s="267">
        <f t="shared" si="4"/>
        <v>884790.62</v>
      </c>
      <c r="K52" s="267">
        <f t="shared" si="4"/>
        <v>0</v>
      </c>
      <c r="L52" s="267">
        <f t="shared" si="4"/>
        <v>0</v>
      </c>
      <c r="M52" s="267">
        <f t="shared" si="4"/>
        <v>0</v>
      </c>
      <c r="N52" s="267">
        <f t="shared" si="4"/>
        <v>760.14959999999996</v>
      </c>
      <c r="O52" s="267">
        <f t="shared" si="4"/>
        <v>0</v>
      </c>
      <c r="P52" s="267">
        <f t="shared" si="4"/>
        <v>919725.28399999999</v>
      </c>
      <c r="Q52" s="267"/>
      <c r="R52" s="267">
        <f t="shared" si="4"/>
        <v>19.059999999999999</v>
      </c>
      <c r="S52" s="267">
        <f t="shared" si="4"/>
        <v>15.8796</v>
      </c>
      <c r="T52" s="267">
        <f t="shared" si="4"/>
        <v>4993</v>
      </c>
      <c r="U52" s="264"/>
      <c r="V52" s="264"/>
      <c r="W52" s="85"/>
    </row>
    <row r="53" spans="2:24" ht="12" thickTop="1" x14ac:dyDescent="0.2">
      <c r="B53" s="255"/>
      <c r="E53" s="275"/>
      <c r="F53" s="276"/>
      <c r="G53" s="276"/>
      <c r="H53" s="276"/>
      <c r="I53" s="276"/>
      <c r="J53" s="276"/>
      <c r="K53" s="276"/>
      <c r="L53" s="276"/>
      <c r="M53" s="276"/>
      <c r="N53" s="276"/>
      <c r="O53" s="276"/>
      <c r="P53" s="276"/>
      <c r="Q53" s="276"/>
      <c r="R53" s="276"/>
      <c r="S53" s="276"/>
      <c r="T53" s="276"/>
      <c r="U53" s="277"/>
      <c r="V53" s="277"/>
      <c r="W53" s="85"/>
    </row>
    <row r="54" spans="2:24" x14ac:dyDescent="0.2">
      <c r="B54" s="255"/>
      <c r="C54" s="256" t="s">
        <v>448</v>
      </c>
      <c r="E54" s="275"/>
      <c r="F54" s="276"/>
      <c r="G54" s="276"/>
      <c r="H54" s="276"/>
      <c r="I54" s="276"/>
      <c r="J54" s="276"/>
      <c r="K54" s="276"/>
      <c r="L54" s="276"/>
      <c r="M54" s="276"/>
      <c r="N54" s="276"/>
      <c r="O54" s="276"/>
      <c r="P54" s="276"/>
      <c r="Q54" s="276"/>
      <c r="R54" s="276"/>
      <c r="S54" s="276"/>
      <c r="T54" s="276"/>
      <c r="U54" s="277"/>
      <c r="V54" s="277"/>
      <c r="W54" s="85"/>
    </row>
    <row r="55" spans="2:24" x14ac:dyDescent="0.2">
      <c r="B55" s="255"/>
      <c r="C55" s="256" t="s">
        <v>467</v>
      </c>
      <c r="E55" s="275"/>
      <c r="F55" s="276"/>
      <c r="G55" s="276"/>
      <c r="H55" s="276"/>
      <c r="I55" s="276"/>
      <c r="J55" s="276"/>
      <c r="K55" s="276"/>
      <c r="L55" s="276"/>
      <c r="M55" s="276"/>
      <c r="N55" s="276"/>
      <c r="O55" s="276"/>
      <c r="P55" s="276"/>
      <c r="Q55" s="276"/>
      <c r="R55" s="276"/>
      <c r="S55" s="276"/>
      <c r="T55" s="276"/>
      <c r="U55" s="277"/>
      <c r="V55" s="277"/>
      <c r="W55" s="85"/>
    </row>
    <row r="56" spans="2:24" x14ac:dyDescent="0.2">
      <c r="B56" s="255"/>
      <c r="E56" s="275"/>
      <c r="F56" s="276"/>
      <c r="G56" s="276"/>
      <c r="H56" s="276"/>
      <c r="I56" s="276"/>
      <c r="J56" s="276"/>
      <c r="K56" s="276"/>
      <c r="L56" s="276"/>
      <c r="M56" s="276"/>
      <c r="N56" s="276"/>
      <c r="O56" s="276"/>
      <c r="P56" s="276"/>
      <c r="Q56" s="276"/>
      <c r="R56" s="276"/>
      <c r="S56" s="276"/>
      <c r="T56" s="276"/>
      <c r="U56" s="277"/>
      <c r="V56" s="277"/>
      <c r="W56" s="85"/>
    </row>
    <row r="57" spans="2:24" ht="12.75" x14ac:dyDescent="0.25">
      <c r="B57" s="279"/>
      <c r="C57" s="123" t="s">
        <v>438</v>
      </c>
      <c r="D57" s="127"/>
      <c r="E57" s="127"/>
      <c r="F57" s="127"/>
      <c r="G57" s="127"/>
      <c r="H57" s="127"/>
      <c r="I57" s="127"/>
      <c r="J57" s="127"/>
      <c r="K57" s="127"/>
      <c r="L57" s="127"/>
      <c r="M57" s="127"/>
      <c r="N57" s="127"/>
      <c r="O57" s="127"/>
      <c r="P57" s="127"/>
      <c r="Q57" s="127"/>
      <c r="R57" s="127"/>
      <c r="S57" s="127"/>
      <c r="T57" s="127"/>
      <c r="U57" s="127"/>
      <c r="V57" s="127"/>
      <c r="W57" s="127"/>
      <c r="X57" s="73"/>
    </row>
    <row r="58" spans="2:24" x14ac:dyDescent="0.2">
      <c r="B58" s="280"/>
      <c r="C58" s="230" t="s">
        <v>439</v>
      </c>
      <c r="D58" s="247"/>
      <c r="E58" s="84"/>
      <c r="F58" s="84"/>
      <c r="G58" s="84"/>
      <c r="H58" s="84"/>
      <c r="I58" s="112"/>
      <c r="J58" s="112"/>
      <c r="K58" s="112"/>
      <c r="L58" s="112"/>
      <c r="M58" s="112"/>
      <c r="N58" s="112"/>
      <c r="O58" s="112"/>
      <c r="P58" s="112"/>
      <c r="Q58" s="112"/>
      <c r="R58" s="112"/>
      <c r="S58" s="112"/>
      <c r="T58" s="112"/>
      <c r="U58" s="112"/>
      <c r="V58" s="112"/>
      <c r="W58" s="85"/>
    </row>
    <row r="59" spans="2:24" x14ac:dyDescent="0.2">
      <c r="B59" s="255"/>
      <c r="C59" s="247"/>
      <c r="D59" s="247"/>
      <c r="E59" s="84"/>
      <c r="F59" s="84"/>
      <c r="G59" s="84"/>
      <c r="H59" s="84"/>
      <c r="I59" s="112"/>
      <c r="J59" s="112"/>
      <c r="K59" s="112"/>
      <c r="L59" s="112"/>
      <c r="M59" s="112"/>
      <c r="N59" s="112"/>
      <c r="O59" s="112"/>
      <c r="P59" s="112"/>
      <c r="Q59" s="112"/>
      <c r="R59" s="112"/>
      <c r="S59" s="112"/>
      <c r="T59" s="112"/>
      <c r="U59" s="112"/>
      <c r="V59" s="112"/>
      <c r="W59" s="85"/>
    </row>
    <row r="60" spans="2:24" ht="22.5" x14ac:dyDescent="0.2">
      <c r="B60" s="255"/>
      <c r="C60" s="248" t="s">
        <v>267</v>
      </c>
      <c r="D60" s="248" t="s">
        <v>398</v>
      </c>
      <c r="E60" s="248" t="s">
        <v>440</v>
      </c>
      <c r="F60" s="257"/>
      <c r="G60" s="257"/>
      <c r="H60" s="257"/>
      <c r="I60" s="257"/>
      <c r="J60" s="257"/>
      <c r="K60" s="258"/>
      <c r="L60" s="258"/>
      <c r="M60" s="258"/>
      <c r="N60" s="257"/>
      <c r="O60" s="257"/>
      <c r="P60" s="257"/>
      <c r="Q60" s="257"/>
      <c r="R60" s="257"/>
      <c r="S60" s="257"/>
      <c r="T60" s="257"/>
      <c r="U60" s="225"/>
      <c r="V60" s="225"/>
      <c r="W60" s="85"/>
    </row>
    <row r="61" spans="2:24" x14ac:dyDescent="0.2">
      <c r="B61" s="255"/>
      <c r="C61" s="226" t="s">
        <v>392</v>
      </c>
      <c r="D61" s="226"/>
      <c r="E61" s="120"/>
      <c r="F61" s="120"/>
      <c r="G61" s="164"/>
      <c r="H61" s="164"/>
      <c r="I61" s="164"/>
      <c r="J61" s="121"/>
      <c r="K61" s="198"/>
      <c r="L61" s="198"/>
      <c r="M61" s="198"/>
      <c r="N61" s="198"/>
      <c r="O61" s="198"/>
      <c r="P61" s="198"/>
      <c r="Q61" s="198"/>
      <c r="R61" s="198"/>
      <c r="S61" s="198"/>
      <c r="T61" s="198"/>
      <c r="U61" s="198"/>
      <c r="V61" s="198"/>
      <c r="W61" s="85"/>
    </row>
    <row r="62" spans="2:24" x14ac:dyDescent="0.2">
      <c r="B62" s="255"/>
      <c r="C62" s="245" t="s">
        <v>248</v>
      </c>
      <c r="D62" s="245" t="s">
        <v>394</v>
      </c>
      <c r="E62" s="278" t="s">
        <v>441</v>
      </c>
      <c r="F62" s="276"/>
      <c r="G62" s="276"/>
      <c r="H62" s="276"/>
      <c r="I62" s="276"/>
      <c r="J62" s="276"/>
      <c r="K62" s="276"/>
      <c r="L62" s="276"/>
      <c r="M62" s="276"/>
      <c r="N62" s="276"/>
      <c r="O62" s="276"/>
      <c r="P62" s="276"/>
      <c r="Q62" s="276"/>
      <c r="R62" s="276"/>
      <c r="S62" s="276"/>
      <c r="T62" s="276"/>
      <c r="U62" s="277"/>
      <c r="V62" s="277"/>
      <c r="W62" s="85"/>
    </row>
    <row r="63" spans="2:24" x14ac:dyDescent="0.2">
      <c r="B63" s="255"/>
      <c r="C63" s="245" t="s">
        <v>234</v>
      </c>
      <c r="D63" s="245" t="s">
        <v>315</v>
      </c>
      <c r="E63" s="278" t="s">
        <v>463</v>
      </c>
      <c r="F63" s="276"/>
      <c r="G63" s="276"/>
      <c r="H63" s="276"/>
      <c r="I63" s="276"/>
      <c r="J63" s="276"/>
      <c r="K63" s="276"/>
      <c r="L63" s="276"/>
      <c r="M63" s="276"/>
      <c r="N63" s="276"/>
      <c r="O63" s="276"/>
      <c r="P63" s="276"/>
      <c r="Q63" s="276"/>
      <c r="R63" s="276"/>
      <c r="S63" s="276"/>
      <c r="T63" s="276"/>
      <c r="U63" s="277"/>
      <c r="V63" s="277"/>
      <c r="W63" s="85"/>
    </row>
    <row r="64" spans="2:24" x14ac:dyDescent="0.2">
      <c r="B64" s="255"/>
      <c r="C64" s="245" t="s">
        <v>249</v>
      </c>
      <c r="D64" s="245" t="s">
        <v>395</v>
      </c>
      <c r="E64" s="278" t="s">
        <v>441</v>
      </c>
      <c r="F64" s="276"/>
      <c r="G64" s="276"/>
      <c r="H64" s="276"/>
      <c r="I64" s="276"/>
      <c r="J64" s="276"/>
      <c r="K64" s="276"/>
      <c r="L64" s="276"/>
      <c r="M64" s="276"/>
      <c r="N64" s="276"/>
      <c r="O64" s="276"/>
      <c r="P64" s="276"/>
      <c r="Q64" s="276"/>
      <c r="R64" s="276"/>
      <c r="S64" s="276"/>
      <c r="T64" s="276"/>
      <c r="U64" s="277"/>
      <c r="V64" s="277"/>
      <c r="W64" s="85"/>
    </row>
    <row r="65" spans="2:23" x14ac:dyDescent="0.2">
      <c r="B65" s="255"/>
      <c r="C65" s="245" t="s">
        <v>250</v>
      </c>
      <c r="D65" s="245" t="s">
        <v>397</v>
      </c>
      <c r="E65" s="278" t="s">
        <v>441</v>
      </c>
      <c r="F65" s="276"/>
      <c r="G65" s="276"/>
      <c r="H65" s="276"/>
      <c r="I65" s="276"/>
      <c r="J65" s="276"/>
      <c r="K65" s="276"/>
      <c r="L65" s="276"/>
      <c r="M65" s="276"/>
      <c r="N65" s="276"/>
      <c r="O65" s="276"/>
      <c r="P65" s="276"/>
      <c r="Q65" s="276"/>
      <c r="R65" s="276"/>
      <c r="S65" s="276"/>
      <c r="T65" s="276"/>
      <c r="U65" s="277"/>
      <c r="V65" s="277"/>
      <c r="W65" s="85"/>
    </row>
    <row r="66" spans="2:23" x14ac:dyDescent="0.2">
      <c r="B66" s="255"/>
      <c r="C66" s="245" t="s">
        <v>251</v>
      </c>
      <c r="D66" s="245" t="s">
        <v>401</v>
      </c>
      <c r="E66" s="278" t="s">
        <v>441</v>
      </c>
      <c r="F66" s="276"/>
      <c r="G66" s="276"/>
      <c r="H66" s="276"/>
      <c r="I66" s="276"/>
      <c r="J66" s="276"/>
      <c r="K66" s="276"/>
      <c r="L66" s="276"/>
      <c r="M66" s="276"/>
      <c r="N66" s="276"/>
      <c r="O66" s="276"/>
      <c r="P66" s="276"/>
      <c r="Q66" s="276"/>
      <c r="R66" s="276"/>
      <c r="S66" s="276"/>
      <c r="T66" s="276"/>
      <c r="U66" s="277"/>
      <c r="V66" s="277"/>
      <c r="W66" s="85"/>
    </row>
    <row r="67" spans="2:23" x14ac:dyDescent="0.2">
      <c r="B67" s="255"/>
      <c r="C67" s="245" t="s">
        <v>252</v>
      </c>
      <c r="D67" s="245" t="s">
        <v>402</v>
      </c>
      <c r="E67" s="278" t="s">
        <v>441</v>
      </c>
      <c r="F67" s="276"/>
      <c r="G67" s="276"/>
      <c r="H67" s="276"/>
      <c r="I67" s="276"/>
      <c r="J67" s="276"/>
      <c r="K67" s="276"/>
      <c r="L67" s="276"/>
      <c r="M67" s="276"/>
      <c r="N67" s="276"/>
      <c r="O67" s="276"/>
      <c r="P67" s="276"/>
      <c r="Q67" s="276"/>
      <c r="R67" s="276"/>
      <c r="S67" s="276"/>
      <c r="T67" s="276"/>
      <c r="U67" s="277"/>
      <c r="V67" s="277"/>
      <c r="W67" s="85"/>
    </row>
    <row r="68" spans="2:23" x14ac:dyDescent="0.2">
      <c r="B68" s="255"/>
      <c r="C68" s="281"/>
      <c r="D68" s="281"/>
      <c r="E68" s="282"/>
      <c r="F68" s="283"/>
      <c r="G68" s="283"/>
      <c r="H68" s="283"/>
      <c r="I68" s="283"/>
      <c r="J68" s="283"/>
      <c r="K68" s="283"/>
      <c r="L68" s="283"/>
      <c r="M68" s="283"/>
      <c r="N68" s="283"/>
      <c r="O68" s="283"/>
      <c r="P68" s="283"/>
      <c r="Q68" s="283"/>
      <c r="R68" s="283"/>
      <c r="S68" s="283"/>
      <c r="T68" s="283"/>
      <c r="U68" s="284"/>
      <c r="V68" s="284"/>
      <c r="W68" s="85"/>
    </row>
    <row r="69" spans="2:23" x14ac:dyDescent="0.2">
      <c r="B69" s="255"/>
      <c r="C69" s="285" t="s">
        <v>403</v>
      </c>
      <c r="E69" s="278"/>
      <c r="F69" s="276"/>
      <c r="G69" s="276"/>
      <c r="H69" s="276"/>
      <c r="I69" s="276"/>
      <c r="J69" s="276"/>
      <c r="K69" s="276"/>
      <c r="L69" s="276"/>
      <c r="M69" s="276"/>
      <c r="N69" s="276"/>
      <c r="O69" s="276"/>
      <c r="P69" s="276"/>
      <c r="Q69" s="276"/>
      <c r="R69" s="276"/>
      <c r="S69" s="276"/>
      <c r="T69" s="276"/>
      <c r="U69" s="277"/>
      <c r="V69" s="277"/>
      <c r="W69" s="85"/>
    </row>
    <row r="70" spans="2:23" x14ac:dyDescent="0.2">
      <c r="B70" s="255"/>
      <c r="C70" s="245" t="s">
        <v>264</v>
      </c>
      <c r="D70" s="245" t="s">
        <v>404</v>
      </c>
      <c r="E70" s="278" t="s">
        <v>441</v>
      </c>
      <c r="F70" s="276"/>
      <c r="G70" s="276"/>
      <c r="H70" s="276"/>
      <c r="I70" s="276"/>
      <c r="J70" s="276"/>
      <c r="K70" s="276"/>
      <c r="L70" s="276"/>
      <c r="M70" s="276"/>
      <c r="N70" s="276"/>
      <c r="O70" s="276"/>
      <c r="P70" s="276"/>
      <c r="Q70" s="276"/>
      <c r="R70" s="276"/>
      <c r="S70" s="276"/>
      <c r="T70" s="276"/>
      <c r="U70" s="277"/>
      <c r="V70" s="277"/>
      <c r="W70" s="85"/>
    </row>
    <row r="71" spans="2:23" x14ac:dyDescent="0.25">
      <c r="B71" s="73"/>
      <c r="C71" s="245" t="s">
        <v>265</v>
      </c>
      <c r="D71" s="245" t="s">
        <v>405</v>
      </c>
      <c r="E71" s="278" t="s">
        <v>441</v>
      </c>
      <c r="F71" s="239"/>
      <c r="G71" s="254"/>
      <c r="H71" s="254"/>
      <c r="I71" s="245"/>
      <c r="J71" s="237"/>
      <c r="K71" s="251"/>
      <c r="L71" s="265"/>
      <c r="M71" s="251"/>
      <c r="N71" s="245"/>
      <c r="O71" s="245"/>
      <c r="P71" s="245"/>
      <c r="Q71" s="245"/>
      <c r="R71" s="245"/>
      <c r="S71" s="245"/>
      <c r="T71" s="245"/>
      <c r="U71" s="245"/>
      <c r="V71" s="245"/>
      <c r="W71" s="74"/>
    </row>
    <row r="72" spans="2:23" x14ac:dyDescent="0.25">
      <c r="B72" s="73"/>
      <c r="C72" s="245"/>
      <c r="D72" s="245"/>
      <c r="E72" s="254"/>
      <c r="F72" s="239"/>
      <c r="G72" s="254"/>
      <c r="H72" s="254"/>
      <c r="I72" s="245"/>
      <c r="J72" s="237"/>
      <c r="K72" s="251"/>
      <c r="L72" s="265"/>
      <c r="M72" s="251"/>
      <c r="N72" s="245"/>
      <c r="O72" s="245"/>
      <c r="P72" s="245"/>
      <c r="Q72" s="245"/>
      <c r="R72" s="245"/>
      <c r="S72" s="245"/>
      <c r="T72" s="245"/>
      <c r="U72" s="245"/>
      <c r="V72" s="245"/>
      <c r="W72" s="74"/>
    </row>
    <row r="73" spans="2:23" x14ac:dyDescent="0.25">
      <c r="B73" s="73"/>
      <c r="J73" s="80"/>
      <c r="W73" s="74"/>
    </row>
    <row r="74" spans="2:23" x14ac:dyDescent="0.25">
      <c r="B74" s="73"/>
      <c r="W74" s="74"/>
    </row>
    <row r="75" spans="2:23" x14ac:dyDescent="0.25">
      <c r="B75" s="73"/>
      <c r="W75" s="74"/>
    </row>
    <row r="76" spans="2:23" x14ac:dyDescent="0.25">
      <c r="B76" s="73"/>
      <c r="W76" s="74"/>
    </row>
    <row r="77" spans="2:23" x14ac:dyDescent="0.25">
      <c r="B77" s="73"/>
      <c r="W77" s="74"/>
    </row>
    <row r="78" spans="2:23" x14ac:dyDescent="0.25">
      <c r="B78" s="73"/>
      <c r="W78" s="74"/>
    </row>
    <row r="79" spans="2:23" x14ac:dyDescent="0.25">
      <c r="B79" s="73"/>
      <c r="W79" s="74"/>
    </row>
    <row r="80" spans="2:23" x14ac:dyDescent="0.25">
      <c r="B80" s="86"/>
      <c r="C80" s="87"/>
      <c r="D80" s="87"/>
      <c r="E80" s="87"/>
      <c r="F80" s="87"/>
      <c r="G80" s="87"/>
      <c r="H80" s="87"/>
      <c r="I80" s="87"/>
      <c r="J80" s="87"/>
      <c r="K80" s="87"/>
      <c r="L80" s="87"/>
      <c r="M80" s="87"/>
      <c r="N80" s="87"/>
      <c r="O80" s="87"/>
      <c r="P80" s="87"/>
      <c r="Q80" s="87"/>
      <c r="R80" s="87"/>
      <c r="S80" s="87"/>
      <c r="T80" s="87"/>
      <c r="U80" s="87"/>
      <c r="V80" s="87"/>
      <c r="W80" s="89"/>
    </row>
  </sheetData>
  <sheetProtection algorithmName="SHA-512" hashValue="IMTUDGCLFgqzzyPscN4yLHAcakkIMfMddEuK6LuEWP3k3PLxBSY2A5/XvUn679cAYhxcYH2y1SE2eOwH/h+luw==" saltValue="U4n5VAdFj0jtEfyACMedqg==" spinCount="100000" sheet="1" objects="1" scenarios="1"/>
  <mergeCells count="12">
    <mergeCell ref="C27:C28"/>
    <mergeCell ref="E27:E28"/>
    <mergeCell ref="F27:F28"/>
    <mergeCell ref="I27:I28"/>
    <mergeCell ref="T27:T28"/>
    <mergeCell ref="N27:N28"/>
    <mergeCell ref="J27:J28"/>
    <mergeCell ref="G27:G28"/>
    <mergeCell ref="H27:H28"/>
    <mergeCell ref="S27:S28"/>
    <mergeCell ref="R27:R28"/>
    <mergeCell ref="P27:P2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2E60F-D73C-430D-A525-1EACB6728F0D}">
  <dimension ref="A1:AE55"/>
  <sheetViews>
    <sheetView showGridLines="0" zoomScale="85" zoomScaleNormal="85" workbookViewId="0">
      <selection activeCell="Z55" sqref="Z55"/>
    </sheetView>
  </sheetViews>
  <sheetFormatPr defaultRowHeight="15" outlineLevelCol="1" x14ac:dyDescent="0.25"/>
  <cols>
    <col min="1" max="1" width="11.7109375" customWidth="1"/>
    <col min="2" max="2" width="12.85546875" bestFit="1" customWidth="1"/>
    <col min="3" max="3" width="9.28515625" customWidth="1"/>
    <col min="4" max="4" width="11.140625" customWidth="1"/>
    <col min="5" max="5" width="32.140625" customWidth="1"/>
    <col min="6" max="6" width="15.28515625" bestFit="1" customWidth="1"/>
    <col min="7" max="7" width="7" hidden="1" customWidth="1" outlineLevel="1"/>
    <col min="8" max="9" width="6" hidden="1" customWidth="1" outlineLevel="1"/>
    <col min="10" max="10" width="16.42578125" bestFit="1" customWidth="1" collapsed="1"/>
    <col min="11" max="11" width="9.5703125" bestFit="1" customWidth="1"/>
    <col min="12" max="12" width="10.5703125" bestFit="1" customWidth="1"/>
    <col min="13" max="13" width="11.140625" customWidth="1"/>
    <col min="14" max="14" width="9.28515625" hidden="1" customWidth="1" outlineLevel="1"/>
    <col min="15" max="17" width="12.5703125" hidden="1" customWidth="1" outlineLevel="1"/>
    <col min="18" max="18" width="11.140625" customWidth="1" collapsed="1"/>
    <col min="19" max="19" width="15.140625" customWidth="1"/>
    <col min="20" max="20" width="11.42578125" customWidth="1"/>
    <col min="21" max="21" width="26.7109375" customWidth="1"/>
    <col min="22" max="22" width="25.42578125" customWidth="1"/>
    <col min="23" max="23" width="26.5703125" customWidth="1"/>
    <col min="24" max="24" width="11.42578125" customWidth="1"/>
    <col min="25" max="25" width="13.28515625" bestFit="1" customWidth="1"/>
    <col min="26" max="26" width="12.140625" bestFit="1" customWidth="1"/>
    <col min="27" max="27" width="11.42578125" customWidth="1"/>
  </cols>
  <sheetData>
    <row r="1" spans="1:31" ht="23.25" x14ac:dyDescent="0.35">
      <c r="A1" s="166" t="s">
        <v>341</v>
      </c>
    </row>
    <row r="2" spans="1:31" x14ac:dyDescent="0.25">
      <c r="A2" t="s">
        <v>379</v>
      </c>
    </row>
    <row r="3" spans="1:31" ht="15.75" x14ac:dyDescent="0.25">
      <c r="A3" s="167"/>
      <c r="B3" s="167"/>
      <c r="C3" s="167"/>
      <c r="D3" s="167"/>
      <c r="E3" s="167"/>
      <c r="F3" s="168" t="s">
        <v>342</v>
      </c>
      <c r="G3" s="169"/>
      <c r="H3" s="169"/>
      <c r="I3" s="169"/>
      <c r="J3" s="169"/>
      <c r="K3" s="169"/>
      <c r="L3" s="168" t="s">
        <v>342</v>
      </c>
      <c r="M3" s="169"/>
      <c r="N3" s="169"/>
      <c r="O3" s="169"/>
      <c r="P3" s="169"/>
      <c r="Q3" s="169"/>
      <c r="R3" s="169"/>
      <c r="S3" s="168" t="s">
        <v>342</v>
      </c>
      <c r="T3" s="169"/>
      <c r="U3" s="168" t="s">
        <v>342</v>
      </c>
      <c r="V3" s="168" t="s">
        <v>342</v>
      </c>
      <c r="W3" s="169"/>
      <c r="X3" s="169"/>
      <c r="Y3" s="168" t="s">
        <v>342</v>
      </c>
      <c r="Z3" s="168" t="s">
        <v>342</v>
      </c>
      <c r="AA3" s="169"/>
    </row>
    <row r="4" spans="1:31" x14ac:dyDescent="0.25">
      <c r="A4" s="758"/>
      <c r="B4" s="758"/>
      <c r="C4" s="758"/>
      <c r="D4" s="758"/>
      <c r="E4" s="167"/>
      <c r="F4" s="759" t="s">
        <v>343</v>
      </c>
      <c r="G4" s="759"/>
      <c r="H4" s="759"/>
      <c r="I4" s="759"/>
      <c r="J4" s="759"/>
      <c r="K4" s="759"/>
      <c r="L4" s="759"/>
      <c r="M4" s="759"/>
      <c r="N4" s="759"/>
      <c r="O4" s="759"/>
      <c r="P4" s="759"/>
      <c r="Q4" s="759"/>
      <c r="R4" s="759"/>
      <c r="S4" s="759"/>
      <c r="T4" s="759"/>
      <c r="U4" s="760" t="s">
        <v>344</v>
      </c>
      <c r="V4" s="760"/>
      <c r="W4" s="760"/>
      <c r="X4" s="760"/>
      <c r="Y4" s="761" t="s">
        <v>345</v>
      </c>
      <c r="Z4" s="761"/>
      <c r="AA4" s="761"/>
    </row>
    <row r="5" spans="1:31" ht="15.75" x14ac:dyDescent="0.25">
      <c r="A5" s="170"/>
      <c r="B5" s="171"/>
      <c r="C5" s="171"/>
      <c r="D5" s="171"/>
      <c r="E5" s="171"/>
      <c r="F5" s="172" t="s">
        <v>346</v>
      </c>
      <c r="G5" s="172"/>
      <c r="H5" s="172"/>
      <c r="I5" s="172"/>
      <c r="J5" s="172" t="s">
        <v>347</v>
      </c>
      <c r="K5" s="173" t="s">
        <v>348</v>
      </c>
      <c r="L5" s="172" t="s">
        <v>349</v>
      </c>
      <c r="M5" s="172" t="s">
        <v>350</v>
      </c>
      <c r="N5" s="172"/>
      <c r="O5" s="172"/>
      <c r="P5" s="172"/>
      <c r="Q5" s="172"/>
      <c r="R5" s="173" t="s">
        <v>348</v>
      </c>
      <c r="S5" s="173" t="s">
        <v>348</v>
      </c>
      <c r="T5" s="173" t="s">
        <v>348</v>
      </c>
      <c r="U5" s="172" t="s">
        <v>346</v>
      </c>
      <c r="V5" s="172" t="s">
        <v>346</v>
      </c>
      <c r="W5" s="173" t="s">
        <v>348</v>
      </c>
      <c r="X5" s="173" t="s">
        <v>348</v>
      </c>
      <c r="Y5" s="172" t="s">
        <v>346</v>
      </c>
      <c r="Z5" s="174" t="s">
        <v>348</v>
      </c>
      <c r="AA5" s="174" t="s">
        <v>348</v>
      </c>
    </row>
    <row r="6" spans="1:31" ht="63" x14ac:dyDescent="0.25">
      <c r="A6" s="175" t="s">
        <v>351</v>
      </c>
      <c r="B6" s="176" t="s">
        <v>352</v>
      </c>
      <c r="C6" s="176" t="s">
        <v>274</v>
      </c>
      <c r="D6" s="176" t="s">
        <v>231</v>
      </c>
      <c r="E6" s="177" t="s">
        <v>353</v>
      </c>
      <c r="F6" s="177" t="s">
        <v>354</v>
      </c>
      <c r="G6" s="177" t="s">
        <v>355</v>
      </c>
      <c r="H6" s="177" t="s">
        <v>356</v>
      </c>
      <c r="I6" s="177" t="s">
        <v>357</v>
      </c>
      <c r="J6" s="177" t="s">
        <v>358</v>
      </c>
      <c r="K6" s="177" t="s">
        <v>359</v>
      </c>
      <c r="L6" s="177" t="s">
        <v>360</v>
      </c>
      <c r="M6" s="177" t="s">
        <v>361</v>
      </c>
      <c r="N6" s="178" t="s">
        <v>362</v>
      </c>
      <c r="O6" s="177" t="s">
        <v>363</v>
      </c>
      <c r="P6" s="177" t="s">
        <v>364</v>
      </c>
      <c r="Q6" s="177" t="s">
        <v>365</v>
      </c>
      <c r="R6" s="177" t="s">
        <v>366</v>
      </c>
      <c r="S6" s="177" t="s">
        <v>367</v>
      </c>
      <c r="T6" s="179" t="s">
        <v>343</v>
      </c>
      <c r="U6" s="177" t="s">
        <v>368</v>
      </c>
      <c r="V6" s="177" t="s">
        <v>369</v>
      </c>
      <c r="W6" s="177" t="s">
        <v>370</v>
      </c>
      <c r="X6" s="179" t="s">
        <v>344</v>
      </c>
      <c r="Y6" s="177" t="s">
        <v>371</v>
      </c>
      <c r="Z6" s="177" t="s">
        <v>372</v>
      </c>
      <c r="AA6" s="179" t="s">
        <v>345</v>
      </c>
    </row>
    <row r="7" spans="1:31" ht="15.75" hidden="1" x14ac:dyDescent="0.25">
      <c r="A7" s="180" t="s">
        <v>248</v>
      </c>
      <c r="B7" s="181" t="s">
        <v>230</v>
      </c>
      <c r="C7" s="167" t="s">
        <v>275</v>
      </c>
      <c r="D7" s="167" t="s">
        <v>196</v>
      </c>
      <c r="E7" s="167" t="s">
        <v>228</v>
      </c>
      <c r="F7" s="182">
        <v>0</v>
      </c>
      <c r="G7" s="167">
        <v>51.4</v>
      </c>
      <c r="H7" s="167">
        <v>0.1</v>
      </c>
      <c r="I7" s="167">
        <v>0.03</v>
      </c>
      <c r="J7" s="167">
        <v>0</v>
      </c>
      <c r="K7" s="167">
        <v>0</v>
      </c>
      <c r="L7" s="182">
        <v>0</v>
      </c>
      <c r="M7" s="167">
        <v>0</v>
      </c>
      <c r="N7" s="167">
        <v>38.6</v>
      </c>
      <c r="O7" s="167">
        <v>69.900000000000006</v>
      </c>
      <c r="P7" s="167">
        <v>0.1</v>
      </c>
      <c r="Q7" s="167">
        <v>0.2</v>
      </c>
      <c r="R7" s="183">
        <v>0</v>
      </c>
      <c r="S7" s="184">
        <v>3.8</v>
      </c>
      <c r="T7" s="185">
        <v>0</v>
      </c>
      <c r="U7" s="182">
        <v>0</v>
      </c>
      <c r="V7" s="182">
        <v>0</v>
      </c>
      <c r="W7" s="167">
        <v>0</v>
      </c>
      <c r="X7" s="185"/>
      <c r="Y7" s="182">
        <v>628019.44444444403</v>
      </c>
      <c r="Z7" s="186">
        <v>3.8</v>
      </c>
      <c r="AA7" s="185">
        <v>518.77594444444401</v>
      </c>
    </row>
    <row r="8" spans="1:31" ht="15.75" hidden="1" x14ac:dyDescent="0.25">
      <c r="A8" s="187" t="s">
        <v>254</v>
      </c>
      <c r="B8" s="181" t="s">
        <v>373</v>
      </c>
      <c r="C8" s="167" t="s">
        <v>276</v>
      </c>
      <c r="D8" s="167" t="s">
        <v>374</v>
      </c>
      <c r="E8" s="167" t="s">
        <v>229</v>
      </c>
      <c r="F8" s="182">
        <v>373145.93027999997</v>
      </c>
      <c r="G8" s="167">
        <v>51.4</v>
      </c>
      <c r="H8" s="167">
        <v>0.1</v>
      </c>
      <c r="I8" s="167">
        <v>0.03</v>
      </c>
      <c r="J8" s="188">
        <v>1343325.349008</v>
      </c>
      <c r="K8" s="167">
        <v>69.221555234382237</v>
      </c>
      <c r="L8" s="182">
        <v>0</v>
      </c>
      <c r="M8" s="167">
        <v>0</v>
      </c>
      <c r="N8" s="167">
        <v>38.6</v>
      </c>
      <c r="O8" s="167">
        <v>69.900000000000006</v>
      </c>
      <c r="P8" s="167">
        <v>0.1</v>
      </c>
      <c r="Q8" s="167">
        <v>0.2</v>
      </c>
      <c r="R8" s="183">
        <v>0</v>
      </c>
      <c r="S8" s="189">
        <v>31.6</v>
      </c>
      <c r="T8" s="185">
        <v>100.82155523438223</v>
      </c>
      <c r="U8" s="182">
        <v>162230</v>
      </c>
      <c r="V8" s="182">
        <v>0</v>
      </c>
      <c r="W8" s="167">
        <v>0</v>
      </c>
      <c r="X8" s="185">
        <v>133.02860000000001</v>
      </c>
      <c r="Y8" s="182">
        <v>98638</v>
      </c>
      <c r="Z8" s="186">
        <v>0</v>
      </c>
      <c r="AA8" s="185">
        <v>80.88315999999999</v>
      </c>
      <c r="AE8" s="190"/>
    </row>
    <row r="9" spans="1:31" ht="15.75" hidden="1" x14ac:dyDescent="0.25">
      <c r="A9" s="187" t="s">
        <v>255</v>
      </c>
      <c r="B9" s="181" t="s">
        <v>375</v>
      </c>
      <c r="C9" s="167" t="s">
        <v>278</v>
      </c>
      <c r="D9" s="167" t="s">
        <v>374</v>
      </c>
      <c r="E9" s="167" t="s">
        <v>229</v>
      </c>
      <c r="F9" s="182">
        <v>86573.067168000009</v>
      </c>
      <c r="G9" s="167">
        <v>51.4</v>
      </c>
      <c r="H9" s="167">
        <v>0.1</v>
      </c>
      <c r="I9" s="167">
        <v>0.03</v>
      </c>
      <c r="J9" s="188">
        <v>311663.04180480004</v>
      </c>
      <c r="K9" s="167">
        <v>16.059996544201347</v>
      </c>
      <c r="L9" s="182">
        <v>7216.5485999999992</v>
      </c>
      <c r="M9" s="167">
        <v>7.2165485999999994</v>
      </c>
      <c r="N9" s="167">
        <v>38.6</v>
      </c>
      <c r="O9" s="167">
        <v>69.900000000000006</v>
      </c>
      <c r="P9" s="167">
        <v>0.1</v>
      </c>
      <c r="Q9" s="167">
        <v>0.2</v>
      </c>
      <c r="R9" s="183">
        <v>19.554826072392</v>
      </c>
      <c r="S9" s="184">
        <v>297.60000000000002</v>
      </c>
      <c r="T9" s="185">
        <v>333.21482261659338</v>
      </c>
      <c r="U9" s="182">
        <v>1651169.4444444447</v>
      </c>
      <c r="V9" s="182">
        <v>0</v>
      </c>
      <c r="W9" s="167">
        <v>0</v>
      </c>
      <c r="X9" s="185">
        <v>1320.935555555556</v>
      </c>
      <c r="Y9" s="182">
        <v>3173722.2222222215</v>
      </c>
      <c r="Z9" s="186">
        <v>0</v>
      </c>
      <c r="AA9" s="185">
        <v>2538.9777777777776</v>
      </c>
      <c r="AE9" s="190"/>
    </row>
    <row r="10" spans="1:31" ht="15.75" hidden="1" x14ac:dyDescent="0.25">
      <c r="A10" s="187" t="s">
        <v>256</v>
      </c>
      <c r="B10" s="181" t="s">
        <v>376</v>
      </c>
      <c r="C10" s="167" t="s">
        <v>278</v>
      </c>
      <c r="D10" s="167" t="s">
        <v>374</v>
      </c>
      <c r="E10" s="167" t="s">
        <v>229</v>
      </c>
      <c r="F10" s="182">
        <v>58060.201200000003</v>
      </c>
      <c r="G10" s="167">
        <v>51.4</v>
      </c>
      <c r="H10" s="167">
        <v>0.1</v>
      </c>
      <c r="I10" s="167">
        <v>0.03</v>
      </c>
      <c r="J10" s="188">
        <v>209016.72432000001</v>
      </c>
      <c r="K10" s="167">
        <v>10.7706318042096</v>
      </c>
      <c r="L10" s="182">
        <v>685.58879999999999</v>
      </c>
      <c r="M10" s="167">
        <v>0.6855888</v>
      </c>
      <c r="N10" s="167">
        <v>38.6</v>
      </c>
      <c r="O10" s="167">
        <v>69.900000000000006</v>
      </c>
      <c r="P10" s="167">
        <v>0.1</v>
      </c>
      <c r="Q10" s="167">
        <v>0.2</v>
      </c>
      <c r="R10" s="183">
        <v>1.8577536831360002</v>
      </c>
      <c r="S10" s="184">
        <v>85.7</v>
      </c>
      <c r="T10" s="185">
        <v>98.328385487345599</v>
      </c>
      <c r="U10" s="182">
        <v>1011027.7777777779</v>
      </c>
      <c r="V10" s="182">
        <v>0</v>
      </c>
      <c r="W10" s="167">
        <v>0</v>
      </c>
      <c r="X10" s="185">
        <v>808.82222222222231</v>
      </c>
      <c r="Y10" s="182">
        <v>1055433.3333333333</v>
      </c>
      <c r="Z10" s="186">
        <v>0</v>
      </c>
      <c r="AA10" s="185">
        <v>844.34666666666658</v>
      </c>
      <c r="AE10" s="190"/>
    </row>
    <row r="11" spans="1:31" ht="15.75" hidden="1" x14ac:dyDescent="0.25">
      <c r="A11" s="180" t="s">
        <v>232</v>
      </c>
      <c r="B11" s="181" t="s">
        <v>230</v>
      </c>
      <c r="C11" s="167" t="s">
        <v>275</v>
      </c>
      <c r="D11" s="167" t="s">
        <v>374</v>
      </c>
      <c r="E11" s="167" t="s">
        <v>229</v>
      </c>
      <c r="F11" s="182">
        <v>0</v>
      </c>
      <c r="G11" s="167">
        <v>51.4</v>
      </c>
      <c r="H11" s="167">
        <v>0.1</v>
      </c>
      <c r="I11" s="167">
        <v>0.03</v>
      </c>
      <c r="J11" s="167">
        <v>0</v>
      </c>
      <c r="K11" s="167">
        <v>0</v>
      </c>
      <c r="L11" s="182">
        <v>0</v>
      </c>
      <c r="M11" s="167">
        <v>0</v>
      </c>
      <c r="N11" s="167">
        <v>38.6</v>
      </c>
      <c r="O11" s="167">
        <v>69.900000000000006</v>
      </c>
      <c r="P11" s="167">
        <v>0.1</v>
      </c>
      <c r="Q11" s="167">
        <v>0.2</v>
      </c>
      <c r="R11" s="183">
        <v>0</v>
      </c>
      <c r="S11" s="184">
        <v>87.9</v>
      </c>
      <c r="T11" s="185">
        <v>87.9</v>
      </c>
      <c r="U11" s="182">
        <v>0</v>
      </c>
      <c r="V11" s="182">
        <v>0</v>
      </c>
      <c r="W11" s="167">
        <v>0</v>
      </c>
      <c r="X11" s="194">
        <f>Table2[[#This Row],[Scope 3]]</f>
        <v>333.74911111111101</v>
      </c>
      <c r="Y11" s="182">
        <v>814022.22222222213</v>
      </c>
      <c r="Z11" s="186">
        <v>0</v>
      </c>
      <c r="AA11" s="194">
        <f>667.498222222222/2</f>
        <v>333.74911111111101</v>
      </c>
      <c r="AE11" s="190"/>
    </row>
    <row r="12" spans="1:31" ht="15.75" hidden="1" x14ac:dyDescent="0.25">
      <c r="A12" s="187" t="s">
        <v>262</v>
      </c>
      <c r="B12" s="181" t="s">
        <v>377</v>
      </c>
      <c r="C12" s="167" t="s">
        <v>279</v>
      </c>
      <c r="D12" s="167" t="s">
        <v>196</v>
      </c>
      <c r="E12" s="167" t="s">
        <v>229</v>
      </c>
      <c r="F12" s="182">
        <v>0</v>
      </c>
      <c r="G12" s="167">
        <v>51.4</v>
      </c>
      <c r="H12" s="167">
        <v>0.1</v>
      </c>
      <c r="I12" s="167">
        <v>0.03</v>
      </c>
      <c r="J12" s="167">
        <v>0</v>
      </c>
      <c r="K12" s="167">
        <v>0</v>
      </c>
      <c r="L12" s="182">
        <v>0</v>
      </c>
      <c r="M12" s="167">
        <v>0</v>
      </c>
      <c r="N12" s="167">
        <v>38.6</v>
      </c>
      <c r="O12" s="167">
        <v>69.900000000000006</v>
      </c>
      <c r="P12" s="167">
        <v>0.1</v>
      </c>
      <c r="Q12" s="167">
        <v>0.2</v>
      </c>
      <c r="R12" s="183">
        <v>0</v>
      </c>
      <c r="S12" s="184">
        <v>21.8</v>
      </c>
      <c r="T12" s="185">
        <v>0</v>
      </c>
      <c r="U12" s="182">
        <v>0</v>
      </c>
      <c r="V12" s="182">
        <v>0</v>
      </c>
      <c r="W12" s="167">
        <v>0</v>
      </c>
      <c r="X12" s="185"/>
      <c r="Y12" s="182">
        <v>2803280.555555556</v>
      </c>
      <c r="Z12" s="186">
        <v>21.8</v>
      </c>
      <c r="AA12" s="185">
        <v>1451.4730833333335</v>
      </c>
      <c r="AE12" s="190"/>
    </row>
    <row r="13" spans="1:31" ht="15.75" x14ac:dyDescent="0.25">
      <c r="A13" s="180" t="s">
        <v>234</v>
      </c>
      <c r="B13" s="181" t="s">
        <v>230</v>
      </c>
      <c r="C13" s="167" t="s">
        <v>276</v>
      </c>
      <c r="D13" s="167" t="s">
        <v>374</v>
      </c>
      <c r="E13" s="167" t="s">
        <v>228</v>
      </c>
      <c r="F13" s="191">
        <v>233737.87208400003</v>
      </c>
      <c r="G13" s="167">
        <v>51.4</v>
      </c>
      <c r="H13" s="167">
        <v>0.1</v>
      </c>
      <c r="I13" s="167">
        <v>0.03</v>
      </c>
      <c r="J13" s="188">
        <v>841456.33950240014</v>
      </c>
      <c r="K13" s="167">
        <v>43.360245174558678</v>
      </c>
      <c r="L13" s="182">
        <v>0</v>
      </c>
      <c r="M13" s="167">
        <v>0</v>
      </c>
      <c r="N13" s="167">
        <v>38.6</v>
      </c>
      <c r="O13" s="167">
        <v>69.900000000000006</v>
      </c>
      <c r="P13" s="167">
        <v>0.1</v>
      </c>
      <c r="Q13" s="167">
        <v>0.2</v>
      </c>
      <c r="R13" s="183">
        <v>0</v>
      </c>
      <c r="S13" s="184">
        <v>24.5</v>
      </c>
      <c r="T13" s="185">
        <v>67.860245174558685</v>
      </c>
      <c r="U13" s="182">
        <v>327384.15760000004</v>
      </c>
      <c r="V13" s="182">
        <v>0</v>
      </c>
      <c r="W13" s="167">
        <v>0</v>
      </c>
      <c r="X13" s="185">
        <v>268.45500923200007</v>
      </c>
      <c r="Y13" s="182">
        <v>621526.85749999993</v>
      </c>
      <c r="Z13" s="186">
        <v>0</v>
      </c>
      <c r="AA13" s="185">
        <v>509.65202314999993</v>
      </c>
      <c r="AE13" s="190"/>
    </row>
    <row r="14" spans="1:31" ht="15.75" x14ac:dyDescent="0.25">
      <c r="A14" s="180" t="s">
        <v>235</v>
      </c>
      <c r="B14" s="181" t="s">
        <v>230</v>
      </c>
      <c r="C14" s="167" t="s">
        <v>277</v>
      </c>
      <c r="D14" s="167" t="s">
        <v>374</v>
      </c>
      <c r="E14" s="167" t="s">
        <v>228</v>
      </c>
      <c r="F14" s="191">
        <v>1062397.743</v>
      </c>
      <c r="G14" s="167">
        <v>51.4</v>
      </c>
      <c r="H14" s="167">
        <v>0.1</v>
      </c>
      <c r="I14" s="167">
        <v>0.03</v>
      </c>
      <c r="J14" s="188">
        <v>3824631.8748000003</v>
      </c>
      <c r="K14" s="167">
        <v>197.08328050844401</v>
      </c>
      <c r="L14" s="182">
        <v>0</v>
      </c>
      <c r="M14" s="167">
        <v>0</v>
      </c>
      <c r="N14" s="167">
        <v>38.6</v>
      </c>
      <c r="O14" s="167">
        <v>69.900000000000006</v>
      </c>
      <c r="P14" s="167">
        <v>0.1</v>
      </c>
      <c r="Q14" s="167">
        <v>0.2</v>
      </c>
      <c r="R14" s="183">
        <v>0</v>
      </c>
      <c r="S14" s="184">
        <v>180.9</v>
      </c>
      <c r="T14" s="185">
        <v>377.98328050844401</v>
      </c>
      <c r="U14" s="182">
        <v>1982072.2222222225</v>
      </c>
      <c r="V14" s="182">
        <v>64113.888888888883</v>
      </c>
      <c r="W14" s="167">
        <v>68.601861111111106</v>
      </c>
      <c r="X14" s="185">
        <v>2120.8172777777781</v>
      </c>
      <c r="Y14" s="182">
        <v>2957008.333333334</v>
      </c>
      <c r="Z14" s="186">
        <v>0</v>
      </c>
      <c r="AA14" s="185">
        <v>3163.9989166666674</v>
      </c>
      <c r="AE14" s="192"/>
    </row>
    <row r="15" spans="1:31" ht="15.75" hidden="1" x14ac:dyDescent="0.25">
      <c r="A15" s="180" t="s">
        <v>249</v>
      </c>
      <c r="B15" s="181" t="s">
        <v>230</v>
      </c>
      <c r="C15" s="167" t="s">
        <v>275</v>
      </c>
      <c r="D15" s="167" t="s">
        <v>196</v>
      </c>
      <c r="E15" s="167" t="s">
        <v>228</v>
      </c>
      <c r="F15" s="191">
        <v>3728055.5555555555</v>
      </c>
      <c r="G15" s="167">
        <v>51.4</v>
      </c>
      <c r="H15" s="167">
        <v>0.1</v>
      </c>
      <c r="I15" s="167">
        <v>0.03</v>
      </c>
      <c r="J15" s="188">
        <v>13421000</v>
      </c>
      <c r="K15" s="167">
        <v>691.58412999999996</v>
      </c>
      <c r="L15" s="182">
        <v>0</v>
      </c>
      <c r="M15" s="167">
        <v>0</v>
      </c>
      <c r="N15" s="167">
        <v>38.6</v>
      </c>
      <c r="O15" s="167">
        <v>69.900000000000006</v>
      </c>
      <c r="P15" s="167">
        <v>0.1</v>
      </c>
      <c r="Q15" s="167">
        <v>0.2</v>
      </c>
      <c r="R15" s="183">
        <v>0</v>
      </c>
      <c r="S15" s="184">
        <v>23.8</v>
      </c>
      <c r="T15" s="185">
        <v>0</v>
      </c>
      <c r="U15" s="182">
        <v>0</v>
      </c>
      <c r="V15" s="182">
        <v>0</v>
      </c>
      <c r="W15" s="167">
        <v>0</v>
      </c>
      <c r="X15" s="185"/>
      <c r="Y15" s="182">
        <v>8250038.2999999998</v>
      </c>
      <c r="Z15" s="186">
        <v>715.38412999999991</v>
      </c>
      <c r="AA15" s="185">
        <v>5087.9044290000002</v>
      </c>
      <c r="AE15" s="190"/>
    </row>
    <row r="16" spans="1:31" ht="15.75" x14ac:dyDescent="0.25">
      <c r="A16" s="180" t="s">
        <v>236</v>
      </c>
      <c r="B16" s="181" t="s">
        <v>230</v>
      </c>
      <c r="C16" s="167" t="s">
        <v>275</v>
      </c>
      <c r="D16" s="167" t="s">
        <v>374</v>
      </c>
      <c r="E16" s="167" t="s">
        <v>228</v>
      </c>
      <c r="F16" s="182"/>
      <c r="G16" s="167">
        <v>51.4</v>
      </c>
      <c r="H16" s="167">
        <v>0.1</v>
      </c>
      <c r="I16" s="167">
        <v>0.03</v>
      </c>
      <c r="J16" s="167">
        <v>0</v>
      </c>
      <c r="K16" s="167">
        <v>0</v>
      </c>
      <c r="L16" s="182">
        <v>0</v>
      </c>
      <c r="M16" s="167">
        <v>0</v>
      </c>
      <c r="N16" s="167">
        <v>38.6</v>
      </c>
      <c r="O16" s="167">
        <v>69.900000000000006</v>
      </c>
      <c r="P16" s="167">
        <v>0.1</v>
      </c>
      <c r="Q16" s="167">
        <v>0.2</v>
      </c>
      <c r="R16" s="183">
        <v>0</v>
      </c>
      <c r="S16" s="184">
        <v>57.1</v>
      </c>
      <c r="T16" s="185">
        <v>57.1</v>
      </c>
      <c r="U16" s="182">
        <v>0</v>
      </c>
      <c r="V16" s="182">
        <v>0</v>
      </c>
      <c r="W16" s="167">
        <v>0</v>
      </c>
      <c r="X16" s="194">
        <f>Table2[[#This Row],[Scope 3]]</f>
        <v>283.15055555555551</v>
      </c>
      <c r="Y16" s="182">
        <v>690611.11111111112</v>
      </c>
      <c r="Z16" s="186">
        <v>0</v>
      </c>
      <c r="AA16" s="194">
        <f>566.301111111111/2</f>
        <v>283.15055555555551</v>
      </c>
      <c r="AE16" s="190"/>
    </row>
    <row r="17" spans="1:31" ht="15.75" x14ac:dyDescent="0.25">
      <c r="A17" s="180" t="s">
        <v>237</v>
      </c>
      <c r="B17" s="181" t="s">
        <v>230</v>
      </c>
      <c r="C17" s="167" t="s">
        <v>275</v>
      </c>
      <c r="D17" s="167" t="s">
        <v>374</v>
      </c>
      <c r="E17" s="167" t="s">
        <v>228</v>
      </c>
      <c r="F17" s="182">
        <v>318258.75110000005</v>
      </c>
      <c r="G17" s="167">
        <v>51.4</v>
      </c>
      <c r="H17" s="167">
        <v>0.1</v>
      </c>
      <c r="I17" s="167">
        <v>0.03</v>
      </c>
      <c r="J17" s="188">
        <v>1145731.5039600001</v>
      </c>
      <c r="K17" s="167">
        <v>59.039544399058805</v>
      </c>
      <c r="L17" s="182">
        <v>554.52080000000001</v>
      </c>
      <c r="M17" s="167">
        <v>0.55452080000000004</v>
      </c>
      <c r="N17" s="167">
        <v>38.6</v>
      </c>
      <c r="O17" s="167">
        <v>69.900000000000006</v>
      </c>
      <c r="P17" s="167">
        <v>0.1</v>
      </c>
      <c r="Q17" s="167">
        <v>0.2</v>
      </c>
      <c r="R17" s="183">
        <v>1.5025961021760004</v>
      </c>
      <c r="S17" s="184">
        <v>9.8000000000000007</v>
      </c>
      <c r="T17" s="185">
        <v>70.342140501234809</v>
      </c>
      <c r="U17" s="182">
        <v>0</v>
      </c>
      <c r="V17" s="182">
        <v>0</v>
      </c>
      <c r="W17" s="167">
        <v>0</v>
      </c>
      <c r="X17" s="194">
        <f>Table2[[#This Row],[Scope 3]]</f>
        <v>228.7640555555555</v>
      </c>
      <c r="Y17" s="182">
        <v>557961.11111111112</v>
      </c>
      <c r="Z17" s="186">
        <v>0</v>
      </c>
      <c r="AA17" s="194">
        <f>457.528111111111/2</f>
        <v>228.7640555555555</v>
      </c>
      <c r="AE17" s="190"/>
    </row>
    <row r="18" spans="1:31" ht="15.75" x14ac:dyDescent="0.25">
      <c r="A18" s="180" t="s">
        <v>311</v>
      </c>
      <c r="B18" s="181" t="s">
        <v>230</v>
      </c>
      <c r="C18" s="167" t="s">
        <v>276</v>
      </c>
      <c r="D18" s="167" t="s">
        <v>374</v>
      </c>
      <c r="E18" s="167" t="s">
        <v>228</v>
      </c>
      <c r="F18" s="182">
        <v>0</v>
      </c>
      <c r="G18" s="167">
        <v>51.4</v>
      </c>
      <c r="H18" s="167">
        <v>0.1</v>
      </c>
      <c r="I18" s="167">
        <v>0.03</v>
      </c>
      <c r="J18" s="167">
        <v>0</v>
      </c>
      <c r="K18" s="167">
        <v>0</v>
      </c>
      <c r="L18" s="182">
        <v>0</v>
      </c>
      <c r="M18" s="167">
        <v>0</v>
      </c>
      <c r="N18" s="167">
        <v>0</v>
      </c>
      <c r="O18" s="167">
        <v>0</v>
      </c>
      <c r="P18" s="167">
        <v>0</v>
      </c>
      <c r="Q18" s="167">
        <v>0</v>
      </c>
      <c r="R18" s="167">
        <v>0</v>
      </c>
      <c r="S18" s="182">
        <v>0</v>
      </c>
      <c r="T18" s="185">
        <v>0</v>
      </c>
      <c r="U18" s="182">
        <v>0</v>
      </c>
      <c r="V18" s="182">
        <v>0</v>
      </c>
      <c r="W18" s="167">
        <v>0</v>
      </c>
      <c r="X18" s="185">
        <v>0</v>
      </c>
      <c r="Y18" s="182">
        <v>0</v>
      </c>
      <c r="Z18" s="182">
        <v>0</v>
      </c>
      <c r="AA18" s="185">
        <v>0</v>
      </c>
      <c r="AE18" s="190"/>
    </row>
    <row r="19" spans="1:31" ht="15.75" x14ac:dyDescent="0.25">
      <c r="A19" s="187" t="s">
        <v>258</v>
      </c>
      <c r="B19" s="181" t="s">
        <v>373</v>
      </c>
      <c r="C19" s="167" t="s">
        <v>278</v>
      </c>
      <c r="D19" s="167" t="s">
        <v>374</v>
      </c>
      <c r="E19" s="167" t="s">
        <v>228</v>
      </c>
      <c r="F19" s="182">
        <v>0</v>
      </c>
      <c r="G19" s="167">
        <v>51.4</v>
      </c>
      <c r="H19" s="167">
        <v>0.1</v>
      </c>
      <c r="I19" s="167">
        <v>0.03</v>
      </c>
      <c r="J19" s="167">
        <v>0</v>
      </c>
      <c r="K19" s="167">
        <v>0</v>
      </c>
      <c r="L19" s="182">
        <v>252.05500000000001</v>
      </c>
      <c r="M19" s="167">
        <v>0.25205500000000003</v>
      </c>
      <c r="N19" s="167">
        <v>38.6</v>
      </c>
      <c r="O19" s="167">
        <v>69.900000000000006</v>
      </c>
      <c r="P19" s="167">
        <v>0.1</v>
      </c>
      <c r="Q19" s="167">
        <v>0.2</v>
      </c>
      <c r="R19" s="183">
        <v>0.68299847460000007</v>
      </c>
      <c r="S19" s="182">
        <v>0</v>
      </c>
      <c r="T19" s="185">
        <v>0.68299847460000007</v>
      </c>
      <c r="U19" s="182">
        <v>307831</v>
      </c>
      <c r="V19" s="182">
        <v>0</v>
      </c>
      <c r="W19" s="167">
        <v>0</v>
      </c>
      <c r="X19" s="185">
        <v>246.26480000000001</v>
      </c>
      <c r="Y19" s="182">
        <v>786194.4444444445</v>
      </c>
      <c r="Z19" s="186">
        <v>0</v>
      </c>
      <c r="AA19" s="185">
        <v>628.95555555555563</v>
      </c>
      <c r="AE19" s="190"/>
    </row>
    <row r="20" spans="1:31" ht="15.75" x14ac:dyDescent="0.25">
      <c r="A20" s="180" t="s">
        <v>239</v>
      </c>
      <c r="B20" s="181" t="s">
        <v>230</v>
      </c>
      <c r="C20" s="167" t="s">
        <v>275</v>
      </c>
      <c r="D20" s="167" t="s">
        <v>374</v>
      </c>
      <c r="E20" s="167" t="s">
        <v>228</v>
      </c>
      <c r="F20" s="182">
        <v>532812.10763799993</v>
      </c>
      <c r="G20" s="167">
        <v>51.4</v>
      </c>
      <c r="H20" s="167">
        <v>0.1</v>
      </c>
      <c r="I20" s="167">
        <v>0.03</v>
      </c>
      <c r="J20" s="188">
        <v>1918123.5874967999</v>
      </c>
      <c r="K20" s="167">
        <v>98.840908463710107</v>
      </c>
      <c r="L20" s="182">
        <v>734.60289999999998</v>
      </c>
      <c r="M20" s="167">
        <v>0.73460289999999995</v>
      </c>
      <c r="N20" s="167">
        <v>38.6</v>
      </c>
      <c r="O20" s="167">
        <v>69.900000000000006</v>
      </c>
      <c r="P20" s="167">
        <v>0.1</v>
      </c>
      <c r="Q20" s="167">
        <v>0.2</v>
      </c>
      <c r="R20" s="183">
        <v>1.9905681701880003</v>
      </c>
      <c r="S20" s="184">
        <v>135.80000000000001</v>
      </c>
      <c r="T20" s="185">
        <v>236.6314766338981</v>
      </c>
      <c r="U20" s="182">
        <v>1530644.6</v>
      </c>
      <c r="V20" s="182">
        <v>0</v>
      </c>
      <c r="W20" s="167">
        <v>0</v>
      </c>
      <c r="X20" s="185">
        <v>1255.1285719999998</v>
      </c>
      <c r="Y20" s="182">
        <v>0</v>
      </c>
      <c r="Z20" s="186">
        <v>0</v>
      </c>
      <c r="AA20" s="185">
        <v>0</v>
      </c>
      <c r="AE20" s="190"/>
    </row>
    <row r="21" spans="1:31" ht="15.75" x14ac:dyDescent="0.25">
      <c r="A21" s="187" t="s">
        <v>240</v>
      </c>
      <c r="B21" s="181" t="s">
        <v>230</v>
      </c>
      <c r="C21" s="167" t="s">
        <v>276</v>
      </c>
      <c r="D21" s="167" t="s">
        <v>374</v>
      </c>
      <c r="E21" s="167" t="s">
        <v>228</v>
      </c>
      <c r="F21" s="182">
        <v>441213.03159999993</v>
      </c>
      <c r="G21" s="167">
        <v>51.4</v>
      </c>
      <c r="H21" s="167">
        <v>0.1</v>
      </c>
      <c r="I21" s="167">
        <v>0.03</v>
      </c>
      <c r="J21" s="188">
        <v>1588366.9137599997</v>
      </c>
      <c r="K21" s="167">
        <v>81.848547066052774</v>
      </c>
      <c r="L21" s="182">
        <v>0</v>
      </c>
      <c r="M21" s="167">
        <v>0</v>
      </c>
      <c r="N21" s="167">
        <v>38.6</v>
      </c>
      <c r="O21" s="167">
        <v>69.900000000000006</v>
      </c>
      <c r="P21" s="167">
        <v>0.1</v>
      </c>
      <c r="Q21" s="167">
        <v>0.2</v>
      </c>
      <c r="R21" s="183">
        <v>0</v>
      </c>
      <c r="S21" s="184">
        <v>82.8</v>
      </c>
      <c r="T21" s="185">
        <v>164.64854706605277</v>
      </c>
      <c r="U21" s="182">
        <v>592525</v>
      </c>
      <c r="V21" s="182">
        <v>0</v>
      </c>
      <c r="W21" s="167">
        <v>0</v>
      </c>
      <c r="X21" s="185">
        <v>485.87049999999999</v>
      </c>
      <c r="Y21" s="182">
        <v>378438.02500000002</v>
      </c>
      <c r="Z21" s="186">
        <v>0</v>
      </c>
      <c r="AA21" s="185">
        <v>310.31918050000002</v>
      </c>
      <c r="AE21" s="190"/>
    </row>
    <row r="22" spans="1:31" ht="15.75" hidden="1" x14ac:dyDescent="0.25">
      <c r="A22" s="187" t="s">
        <v>264</v>
      </c>
      <c r="B22" s="181" t="s">
        <v>373</v>
      </c>
      <c r="C22" s="167" t="s">
        <v>279</v>
      </c>
      <c r="D22" s="167" t="s">
        <v>196</v>
      </c>
      <c r="E22" s="167" t="s">
        <v>229</v>
      </c>
      <c r="F22" s="182">
        <v>0</v>
      </c>
      <c r="G22" s="167">
        <v>51.4</v>
      </c>
      <c r="H22" s="167">
        <v>0.1</v>
      </c>
      <c r="I22" s="167">
        <v>0.03</v>
      </c>
      <c r="J22" s="167">
        <v>0</v>
      </c>
      <c r="K22" s="167">
        <v>0</v>
      </c>
      <c r="L22" s="182">
        <v>0</v>
      </c>
      <c r="M22" s="167">
        <v>0</v>
      </c>
      <c r="N22" s="167">
        <v>38.6</v>
      </c>
      <c r="O22" s="167">
        <v>69.900000000000006</v>
      </c>
      <c r="P22" s="167">
        <v>0.1</v>
      </c>
      <c r="Q22" s="167">
        <v>0.2</v>
      </c>
      <c r="R22" s="183">
        <v>0</v>
      </c>
      <c r="S22" s="189">
        <v>52.4</v>
      </c>
      <c r="T22" s="185">
        <v>0</v>
      </c>
      <c r="U22" s="182">
        <v>0</v>
      </c>
      <c r="V22" s="182">
        <v>0</v>
      </c>
      <c r="W22" s="167">
        <v>0</v>
      </c>
      <c r="X22" s="185"/>
      <c r="Y22" s="182">
        <v>700691.66666666674</v>
      </c>
      <c r="Z22" s="186">
        <v>52.4</v>
      </c>
      <c r="AA22" s="185">
        <v>409.75275000000005</v>
      </c>
      <c r="AE22" s="190"/>
    </row>
    <row r="23" spans="1:31" ht="15.75" hidden="1" x14ac:dyDescent="0.25">
      <c r="A23" s="187" t="s">
        <v>265</v>
      </c>
      <c r="B23" s="181" t="s">
        <v>373</v>
      </c>
      <c r="C23" s="167" t="s">
        <v>279</v>
      </c>
      <c r="D23" s="167" t="s">
        <v>196</v>
      </c>
      <c r="E23" s="167" t="s">
        <v>229</v>
      </c>
      <c r="F23" s="182">
        <v>0</v>
      </c>
      <c r="G23" s="167">
        <v>51.4</v>
      </c>
      <c r="H23" s="167">
        <v>0.1</v>
      </c>
      <c r="I23" s="167">
        <v>0.03</v>
      </c>
      <c r="J23" s="167">
        <v>0</v>
      </c>
      <c r="K23" s="167">
        <v>0</v>
      </c>
      <c r="L23" s="182">
        <v>0</v>
      </c>
      <c r="M23" s="167">
        <v>0</v>
      </c>
      <c r="N23" s="167">
        <v>38.6</v>
      </c>
      <c r="O23" s="167">
        <v>69.900000000000006</v>
      </c>
      <c r="P23" s="167">
        <v>0.1</v>
      </c>
      <c r="Q23" s="167">
        <v>0.2</v>
      </c>
      <c r="R23" s="183">
        <v>0</v>
      </c>
      <c r="S23" s="184">
        <v>3.4</v>
      </c>
      <c r="T23" s="185">
        <v>0</v>
      </c>
      <c r="U23" s="182">
        <v>0</v>
      </c>
      <c r="V23" s="182">
        <v>0</v>
      </c>
      <c r="W23" s="167">
        <v>0</v>
      </c>
      <c r="X23" s="185"/>
      <c r="Y23" s="182">
        <v>1016730.5555555557</v>
      </c>
      <c r="Z23" s="186">
        <v>3.4</v>
      </c>
      <c r="AA23" s="185">
        <v>521.93258333333335</v>
      </c>
      <c r="AE23" s="190"/>
    </row>
    <row r="24" spans="1:31" ht="15.75" x14ac:dyDescent="0.25">
      <c r="A24" s="187" t="s">
        <v>241</v>
      </c>
      <c r="B24" s="181" t="s">
        <v>230</v>
      </c>
      <c r="C24" s="167" t="s">
        <v>278</v>
      </c>
      <c r="D24" s="167" t="s">
        <v>374</v>
      </c>
      <c r="E24" s="167" t="s">
        <v>228</v>
      </c>
      <c r="F24" s="182">
        <v>0</v>
      </c>
      <c r="G24" s="167">
        <v>51.4</v>
      </c>
      <c r="H24" s="167">
        <v>0.1</v>
      </c>
      <c r="I24" s="167">
        <v>0.03</v>
      </c>
      <c r="J24" s="167">
        <v>0</v>
      </c>
      <c r="K24" s="167">
        <v>0</v>
      </c>
      <c r="L24" s="182">
        <v>1350</v>
      </c>
      <c r="M24" s="167">
        <v>1.35</v>
      </c>
      <c r="N24" s="167">
        <v>38.6</v>
      </c>
      <c r="O24" s="167">
        <v>69.900000000000006</v>
      </c>
      <c r="P24" s="167">
        <v>0.1</v>
      </c>
      <c r="Q24" s="167">
        <v>0.2</v>
      </c>
      <c r="R24" s="183">
        <v>3.658122000000001</v>
      </c>
      <c r="S24" s="184">
        <v>68.099999999999994</v>
      </c>
      <c r="T24" s="185">
        <v>71.758122</v>
      </c>
      <c r="U24" s="182">
        <v>1281216.6666666667</v>
      </c>
      <c r="V24" s="182">
        <v>0</v>
      </c>
      <c r="W24" s="167">
        <v>0</v>
      </c>
      <c r="X24" s="185">
        <v>1024.9733333333336</v>
      </c>
      <c r="Y24" s="182">
        <v>801413.88888888899</v>
      </c>
      <c r="Z24" s="186">
        <v>0</v>
      </c>
      <c r="AA24" s="185">
        <v>641.1311111111113</v>
      </c>
      <c r="AE24" s="190"/>
    </row>
    <row r="25" spans="1:31" ht="15.75" hidden="1" x14ac:dyDescent="0.25">
      <c r="A25" s="187" t="s">
        <v>304</v>
      </c>
      <c r="B25" s="181" t="s">
        <v>378</v>
      </c>
      <c r="C25" s="167" t="s">
        <v>275</v>
      </c>
      <c r="D25" s="167" t="s">
        <v>374</v>
      </c>
      <c r="E25" s="167" t="s">
        <v>229</v>
      </c>
      <c r="F25" s="182">
        <v>1646451.3452000003</v>
      </c>
      <c r="G25" s="167">
        <v>51.4</v>
      </c>
      <c r="H25" s="167">
        <v>0.1</v>
      </c>
      <c r="I25" s="167">
        <v>0.03</v>
      </c>
      <c r="J25" s="188">
        <v>5927224.842720001</v>
      </c>
      <c r="K25" s="167">
        <v>305.42989614536162</v>
      </c>
      <c r="L25" s="182">
        <v>504.1096</v>
      </c>
      <c r="M25" s="167">
        <v>0.50410960000000005</v>
      </c>
      <c r="N25" s="167">
        <v>38.6</v>
      </c>
      <c r="O25" s="167">
        <v>69.900000000000006</v>
      </c>
      <c r="P25" s="167">
        <v>0.1</v>
      </c>
      <c r="Q25" s="167">
        <v>0.2</v>
      </c>
      <c r="R25" s="183">
        <v>1.3659958653120003</v>
      </c>
      <c r="S25" s="184">
        <v>284.60000000000002</v>
      </c>
      <c r="T25" s="185">
        <v>591.39589201067361</v>
      </c>
      <c r="U25" s="182">
        <v>2623524.9999999995</v>
      </c>
      <c r="V25" s="182">
        <v>0</v>
      </c>
      <c r="W25" s="167">
        <v>0</v>
      </c>
      <c r="X25" s="185">
        <v>2151.2904999999996</v>
      </c>
      <c r="Y25" s="182">
        <v>4147619.4444444445</v>
      </c>
      <c r="Z25" s="186">
        <v>0</v>
      </c>
      <c r="AA25" s="185">
        <v>3318.0955555555561</v>
      </c>
      <c r="AE25" s="190"/>
    </row>
    <row r="26" spans="1:31" ht="15.75" x14ac:dyDescent="0.25">
      <c r="A26" s="187" t="s">
        <v>242</v>
      </c>
      <c r="B26" s="181" t="s">
        <v>230</v>
      </c>
      <c r="C26" s="167" t="s">
        <v>276</v>
      </c>
      <c r="D26" s="167" t="s">
        <v>374</v>
      </c>
      <c r="E26" s="167" t="s">
        <v>228</v>
      </c>
      <c r="F26" s="182">
        <v>330379.38939999999</v>
      </c>
      <c r="G26" s="167">
        <v>51.4</v>
      </c>
      <c r="H26" s="167">
        <v>0.1</v>
      </c>
      <c r="I26" s="167">
        <v>0.03</v>
      </c>
      <c r="J26" s="188">
        <v>1189365.8018400001</v>
      </c>
      <c r="K26" s="167">
        <v>61.288019768815204</v>
      </c>
      <c r="L26" s="182">
        <v>250</v>
      </c>
      <c r="M26" s="167">
        <v>0.25</v>
      </c>
      <c r="N26" s="167">
        <v>38.6</v>
      </c>
      <c r="O26" s="167">
        <v>69.900000000000006</v>
      </c>
      <c r="P26" s="167">
        <v>0.1</v>
      </c>
      <c r="Q26" s="167">
        <v>0.2</v>
      </c>
      <c r="R26" s="183">
        <v>0.67743000000000009</v>
      </c>
      <c r="S26" s="184">
        <v>32.6</v>
      </c>
      <c r="T26" s="185">
        <v>94.565449768815199</v>
      </c>
      <c r="U26" s="182">
        <v>349275.00000000006</v>
      </c>
      <c r="V26" s="182">
        <v>0</v>
      </c>
      <c r="W26" s="167">
        <v>0</v>
      </c>
      <c r="X26" s="185">
        <v>286.40550000000007</v>
      </c>
      <c r="Y26" s="182">
        <v>1037258.3333333335</v>
      </c>
      <c r="Z26" s="186">
        <v>0</v>
      </c>
      <c r="AA26" s="185">
        <v>850.55183333333332</v>
      </c>
      <c r="AE26" s="190"/>
    </row>
    <row r="27" spans="1:31" ht="15.75" x14ac:dyDescent="0.25">
      <c r="A27" s="187" t="s">
        <v>243</v>
      </c>
      <c r="B27" s="181" t="s">
        <v>230</v>
      </c>
      <c r="C27" s="167" t="s">
        <v>275</v>
      </c>
      <c r="D27" s="167" t="s">
        <v>374</v>
      </c>
      <c r="E27" s="167" t="s">
        <v>228</v>
      </c>
      <c r="F27" s="182">
        <v>891636.94429999997</v>
      </c>
      <c r="G27" s="167">
        <v>51.4</v>
      </c>
      <c r="H27" s="167">
        <v>0.1</v>
      </c>
      <c r="I27" s="167">
        <v>0.03</v>
      </c>
      <c r="J27" s="188">
        <v>3209892.9994799998</v>
      </c>
      <c r="K27" s="167">
        <v>165.40578626320439</v>
      </c>
      <c r="L27" s="182">
        <v>0</v>
      </c>
      <c r="M27" s="167">
        <v>0</v>
      </c>
      <c r="N27" s="167">
        <v>38.6</v>
      </c>
      <c r="O27" s="167">
        <v>69.900000000000006</v>
      </c>
      <c r="P27" s="167">
        <v>0.1</v>
      </c>
      <c r="Q27" s="167">
        <v>0.2</v>
      </c>
      <c r="R27" s="183">
        <v>0</v>
      </c>
      <c r="S27" s="184">
        <v>201.3</v>
      </c>
      <c r="T27" s="185">
        <v>366.7057862632044</v>
      </c>
      <c r="U27" s="182">
        <v>0</v>
      </c>
      <c r="V27" s="182">
        <v>0</v>
      </c>
      <c r="W27" s="167">
        <v>0</v>
      </c>
      <c r="X27" s="194">
        <f>Table2[[#This Row],[Scope 3]]</f>
        <v>1640.2346111111101</v>
      </c>
      <c r="Y27" s="182">
        <v>4000572.222222222</v>
      </c>
      <c r="Z27" s="186">
        <v>0</v>
      </c>
      <c r="AA27" s="194">
        <f>3280.46922222222/2</f>
        <v>1640.2346111111101</v>
      </c>
      <c r="AE27" s="190"/>
    </row>
    <row r="28" spans="1:31" ht="15.75" hidden="1" x14ac:dyDescent="0.25">
      <c r="A28" s="187" t="s">
        <v>260</v>
      </c>
      <c r="B28" s="181" t="s">
        <v>377</v>
      </c>
      <c r="C28" s="167" t="s">
        <v>277</v>
      </c>
      <c r="D28" s="167" t="s">
        <v>374</v>
      </c>
      <c r="E28" s="167" t="s">
        <v>229</v>
      </c>
      <c r="F28" s="182">
        <v>341508.41579999996</v>
      </c>
      <c r="G28" s="167">
        <v>51.4</v>
      </c>
      <c r="H28" s="167">
        <v>0.1</v>
      </c>
      <c r="I28" s="167">
        <v>0.03</v>
      </c>
      <c r="J28" s="188">
        <v>1229430.2968799998</v>
      </c>
      <c r="K28" s="167">
        <v>63.352543198226392</v>
      </c>
      <c r="L28" s="182">
        <v>32.179200000000002</v>
      </c>
      <c r="M28" s="167">
        <v>3.2179200000000005E-2</v>
      </c>
      <c r="N28" s="167">
        <v>38.6</v>
      </c>
      <c r="O28" s="167">
        <v>69.900000000000006</v>
      </c>
      <c r="P28" s="167">
        <v>0.1</v>
      </c>
      <c r="Q28" s="167">
        <v>0.2</v>
      </c>
      <c r="R28" s="183">
        <v>8.7196621824000037E-2</v>
      </c>
      <c r="S28" s="184">
        <v>77.400000000000006</v>
      </c>
      <c r="T28" s="185">
        <v>140.8397398200504</v>
      </c>
      <c r="U28" s="182">
        <v>375991.66666666669</v>
      </c>
      <c r="V28" s="182">
        <v>0</v>
      </c>
      <c r="W28" s="167">
        <v>0</v>
      </c>
      <c r="X28" s="185">
        <v>402.31108333333339</v>
      </c>
      <c r="Y28" s="182">
        <v>667100</v>
      </c>
      <c r="Z28" s="186">
        <v>0</v>
      </c>
      <c r="AA28" s="185">
        <v>713.79700000000003</v>
      </c>
      <c r="AE28" s="192"/>
    </row>
    <row r="29" spans="1:31" ht="15.75" x14ac:dyDescent="0.25">
      <c r="A29" s="187" t="s">
        <v>244</v>
      </c>
      <c r="B29" s="181" t="s">
        <v>230</v>
      </c>
      <c r="C29" s="167" t="s">
        <v>276</v>
      </c>
      <c r="D29" s="167" t="s">
        <v>374</v>
      </c>
      <c r="E29" s="167" t="s">
        <v>228</v>
      </c>
      <c r="F29" s="182">
        <v>564621.94894999987</v>
      </c>
      <c r="G29" s="167">
        <v>51.4</v>
      </c>
      <c r="H29" s="167">
        <v>0.1</v>
      </c>
      <c r="I29" s="167">
        <v>0.03</v>
      </c>
      <c r="J29" s="188">
        <v>2032639.0162199996</v>
      </c>
      <c r="K29" s="167">
        <v>104.74188850581658</v>
      </c>
      <c r="L29" s="182">
        <v>122.53530000000001</v>
      </c>
      <c r="M29" s="167">
        <v>0.1225353</v>
      </c>
      <c r="N29" s="167">
        <v>38.6</v>
      </c>
      <c r="O29" s="167">
        <v>69.900000000000006</v>
      </c>
      <c r="P29" s="167">
        <v>0.1</v>
      </c>
      <c r="Q29" s="167">
        <v>0.2</v>
      </c>
      <c r="R29" s="183">
        <v>0.33203635311599999</v>
      </c>
      <c r="S29" s="184">
        <v>86.5</v>
      </c>
      <c r="T29" s="185">
        <v>191.57392485893257</v>
      </c>
      <c r="U29" s="182">
        <v>574902.77777777764</v>
      </c>
      <c r="V29" s="182">
        <v>0</v>
      </c>
      <c r="W29" s="167">
        <v>0</v>
      </c>
      <c r="X29" s="185">
        <v>471.42027777777764</v>
      </c>
      <c r="Y29" s="182">
        <v>508452.77777777787</v>
      </c>
      <c r="Z29" s="186">
        <v>0</v>
      </c>
      <c r="AA29" s="185">
        <v>416.93127777777784</v>
      </c>
      <c r="AE29" s="192"/>
    </row>
    <row r="30" spans="1:31" ht="15.75" x14ac:dyDescent="0.25">
      <c r="A30" s="187" t="s">
        <v>245</v>
      </c>
      <c r="B30" s="181" t="s">
        <v>230</v>
      </c>
      <c r="C30" s="167" t="s">
        <v>276</v>
      </c>
      <c r="D30" s="167" t="s">
        <v>374</v>
      </c>
      <c r="E30" s="167" t="s">
        <v>228</v>
      </c>
      <c r="F30" s="182">
        <v>782678.99820000003</v>
      </c>
      <c r="G30" s="167">
        <v>51.4</v>
      </c>
      <c r="H30" s="167">
        <v>0.1</v>
      </c>
      <c r="I30" s="167">
        <v>0.03</v>
      </c>
      <c r="J30" s="188">
        <v>2817644.3935200004</v>
      </c>
      <c r="K30" s="167">
        <v>145.1932155980856</v>
      </c>
      <c r="L30" s="182">
        <v>16706.191599999998</v>
      </c>
      <c r="M30" s="167">
        <v>16.706191599999997</v>
      </c>
      <c r="N30" s="167">
        <v>38.6</v>
      </c>
      <c r="O30" s="167">
        <v>69.900000000000006</v>
      </c>
      <c r="P30" s="167">
        <v>0.1</v>
      </c>
      <c r="Q30" s="167">
        <v>0.2</v>
      </c>
      <c r="R30" s="183">
        <v>45.269101502351987</v>
      </c>
      <c r="S30" s="184">
        <v>149.9</v>
      </c>
      <c r="T30" s="185">
        <v>340.36231710043762</v>
      </c>
      <c r="U30" s="182">
        <v>1068619.4444444447</v>
      </c>
      <c r="V30" s="182">
        <v>0</v>
      </c>
      <c r="W30" s="167">
        <v>0</v>
      </c>
      <c r="X30" s="185">
        <v>876.26794444444465</v>
      </c>
      <c r="Y30" s="182">
        <v>1392950</v>
      </c>
      <c r="Z30" s="186">
        <v>0</v>
      </c>
      <c r="AA30" s="185">
        <v>1142.2190000000001</v>
      </c>
      <c r="AE30" s="192"/>
    </row>
    <row r="31" spans="1:31" ht="15.75" hidden="1" x14ac:dyDescent="0.25">
      <c r="A31" s="187" t="s">
        <v>250</v>
      </c>
      <c r="B31" s="181" t="s">
        <v>230</v>
      </c>
      <c r="C31" s="167" t="s">
        <v>276</v>
      </c>
      <c r="D31" s="167" t="s">
        <v>196</v>
      </c>
      <c r="E31" s="167" t="s">
        <v>228</v>
      </c>
      <c r="F31" s="182">
        <v>4715693.6141999997</v>
      </c>
      <c r="G31" s="167">
        <v>51.4</v>
      </c>
      <c r="H31" s="167">
        <v>0.1</v>
      </c>
      <c r="I31" s="167">
        <v>0.03</v>
      </c>
      <c r="J31" s="188">
        <v>16976497.011119999</v>
      </c>
      <c r="K31" s="167">
        <v>874.79889098301339</v>
      </c>
      <c r="L31" s="182">
        <v>0</v>
      </c>
      <c r="M31" s="167">
        <v>0</v>
      </c>
      <c r="N31" s="167">
        <v>38.6</v>
      </c>
      <c r="O31" s="167">
        <v>69.900000000000006</v>
      </c>
      <c r="P31" s="167">
        <v>0.1</v>
      </c>
      <c r="Q31" s="167">
        <v>0.2</v>
      </c>
      <c r="R31" s="183">
        <v>0</v>
      </c>
      <c r="S31" s="184">
        <v>115.1</v>
      </c>
      <c r="T31" s="185">
        <v>0</v>
      </c>
      <c r="U31" s="182">
        <v>0</v>
      </c>
      <c r="V31" s="182">
        <v>0</v>
      </c>
      <c r="W31" s="167">
        <v>0</v>
      </c>
      <c r="X31" s="185"/>
      <c r="Y31" s="182">
        <v>4888805.555555555</v>
      </c>
      <c r="Z31" s="186">
        <v>989.89889098301342</v>
      </c>
      <c r="AA31" s="185">
        <v>4998.7194465385683</v>
      </c>
      <c r="AE31" s="192"/>
    </row>
    <row r="32" spans="1:31" ht="15.75" x14ac:dyDescent="0.25">
      <c r="A32" s="187" t="s">
        <v>246</v>
      </c>
      <c r="B32" s="181" t="s">
        <v>230</v>
      </c>
      <c r="C32" s="167" t="s">
        <v>275</v>
      </c>
      <c r="D32" s="167" t="s">
        <v>374</v>
      </c>
      <c r="E32" s="167" t="s">
        <v>228</v>
      </c>
      <c r="F32" s="182">
        <v>3115527.6721999999</v>
      </c>
      <c r="G32" s="167">
        <v>51.4</v>
      </c>
      <c r="H32" s="167">
        <v>0.1</v>
      </c>
      <c r="I32" s="167">
        <v>0.03</v>
      </c>
      <c r="J32" s="188">
        <v>11215899.61992</v>
      </c>
      <c r="K32" s="167">
        <v>577.95530741447772</v>
      </c>
      <c r="L32" s="182">
        <v>5789.5990000000002</v>
      </c>
      <c r="M32" s="167">
        <v>5.7895989999999999</v>
      </c>
      <c r="N32" s="167">
        <v>38.6</v>
      </c>
      <c r="O32" s="167">
        <v>69.900000000000006</v>
      </c>
      <c r="P32" s="167">
        <v>0.1</v>
      </c>
      <c r="Q32" s="167">
        <v>0.2</v>
      </c>
      <c r="R32" s="183">
        <v>15.688192202280002</v>
      </c>
      <c r="S32" s="184">
        <v>1018.2</v>
      </c>
      <c r="T32" s="185">
        <v>1611.843499616758</v>
      </c>
      <c r="U32" s="182">
        <v>1456652.7777777775</v>
      </c>
      <c r="V32" s="182">
        <v>157925</v>
      </c>
      <c r="W32" s="167">
        <v>129.49849999999998</v>
      </c>
      <c r="X32" s="185">
        <v>1194.4552777777776</v>
      </c>
      <c r="Y32" s="182">
        <v>3546499.9999999995</v>
      </c>
      <c r="Z32" s="186">
        <v>0</v>
      </c>
      <c r="AA32" s="185">
        <v>2908.1299999999997</v>
      </c>
      <c r="AE32" s="190"/>
    </row>
    <row r="33" spans="1:31" ht="15.75" hidden="1" x14ac:dyDescent="0.25">
      <c r="A33" s="187" t="s">
        <v>251</v>
      </c>
      <c r="B33" s="181" t="s">
        <v>230</v>
      </c>
      <c r="C33" s="167" t="s">
        <v>277</v>
      </c>
      <c r="D33" s="167" t="s">
        <v>196</v>
      </c>
      <c r="E33" s="167" t="s">
        <v>228</v>
      </c>
      <c r="F33" s="182">
        <v>0</v>
      </c>
      <c r="G33" s="167">
        <v>51.4</v>
      </c>
      <c r="H33" s="167">
        <v>0.1</v>
      </c>
      <c r="I33" s="167">
        <v>0.03</v>
      </c>
      <c r="J33" s="167">
        <v>0</v>
      </c>
      <c r="K33" s="167">
        <v>0</v>
      </c>
      <c r="L33" s="182">
        <v>0</v>
      </c>
      <c r="M33" s="167">
        <v>0</v>
      </c>
      <c r="N33" s="167">
        <v>38.6</v>
      </c>
      <c r="O33" s="167">
        <v>69.900000000000006</v>
      </c>
      <c r="P33" s="167">
        <v>0.1</v>
      </c>
      <c r="Q33" s="167">
        <v>0.2</v>
      </c>
      <c r="R33" s="183">
        <v>0</v>
      </c>
      <c r="S33" s="184">
        <v>9.9</v>
      </c>
      <c r="T33" s="185">
        <v>0</v>
      </c>
      <c r="U33" s="182">
        <v>0</v>
      </c>
      <c r="V33" s="182">
        <v>0</v>
      </c>
      <c r="W33" s="167">
        <v>0</v>
      </c>
      <c r="X33" s="185"/>
      <c r="Y33" s="182">
        <v>1060600</v>
      </c>
      <c r="Z33" s="186">
        <v>9.9</v>
      </c>
      <c r="AA33" s="185">
        <v>1144.7420000000002</v>
      </c>
      <c r="AE33" s="190"/>
    </row>
    <row r="34" spans="1:31" ht="15.75" hidden="1" x14ac:dyDescent="0.25">
      <c r="A34" s="180" t="s">
        <v>252</v>
      </c>
      <c r="B34" s="181" t="s">
        <v>230</v>
      </c>
      <c r="C34" s="167" t="s">
        <v>279</v>
      </c>
      <c r="D34" s="167" t="s">
        <v>196</v>
      </c>
      <c r="E34" s="167" t="s">
        <v>228</v>
      </c>
      <c r="F34" s="182">
        <v>2119062.7303000004</v>
      </c>
      <c r="G34" s="167">
        <v>51.4</v>
      </c>
      <c r="H34" s="167">
        <v>0.1</v>
      </c>
      <c r="I34" s="167">
        <v>0.03</v>
      </c>
      <c r="J34" s="188">
        <v>7628625.8290800015</v>
      </c>
      <c r="K34" s="167">
        <v>393.10308897249246</v>
      </c>
      <c r="L34" s="182">
        <v>0</v>
      </c>
      <c r="M34" s="167">
        <v>0</v>
      </c>
      <c r="N34" s="167">
        <v>38.6</v>
      </c>
      <c r="O34" s="167">
        <v>69.900000000000006</v>
      </c>
      <c r="P34" s="167">
        <v>0.1</v>
      </c>
      <c r="Q34" s="167">
        <v>0.2</v>
      </c>
      <c r="R34" s="183">
        <v>0</v>
      </c>
      <c r="S34" s="182">
        <v>0</v>
      </c>
      <c r="T34" s="185">
        <v>0</v>
      </c>
      <c r="U34" s="182">
        <v>0</v>
      </c>
      <c r="V34" s="182">
        <v>0</v>
      </c>
      <c r="W34" s="167">
        <v>0</v>
      </c>
      <c r="X34" s="185"/>
      <c r="Y34" s="182">
        <v>4451203</v>
      </c>
      <c r="Z34" s="186">
        <v>393.10308897249246</v>
      </c>
      <c r="AA34" s="185">
        <v>2663.2166189724926</v>
      </c>
      <c r="AE34" s="190"/>
    </row>
    <row r="35" spans="1:31" ht="15.75" x14ac:dyDescent="0.25">
      <c r="A35" s="180" t="s">
        <v>247</v>
      </c>
      <c r="B35" s="181" t="s">
        <v>230</v>
      </c>
      <c r="C35" s="167" t="s">
        <v>278</v>
      </c>
      <c r="D35" s="167" t="s">
        <v>374</v>
      </c>
      <c r="E35" s="167" t="s">
        <v>228</v>
      </c>
      <c r="F35" s="182">
        <v>7560066.0881000003</v>
      </c>
      <c r="G35" s="167">
        <v>51.4</v>
      </c>
      <c r="H35" s="167">
        <v>0.1</v>
      </c>
      <c r="I35" s="167">
        <v>0.03</v>
      </c>
      <c r="J35" s="188">
        <v>27216237.917160001</v>
      </c>
      <c r="K35" s="167">
        <v>1402.4527398712548</v>
      </c>
      <c r="L35" s="182">
        <v>20</v>
      </c>
      <c r="M35" s="167">
        <v>0.02</v>
      </c>
      <c r="N35" s="167">
        <v>38.6</v>
      </c>
      <c r="O35" s="167">
        <v>69.900000000000006</v>
      </c>
      <c r="P35" s="167">
        <v>0.1</v>
      </c>
      <c r="Q35" s="167">
        <v>0.2</v>
      </c>
      <c r="R35" s="183">
        <v>5.4194400000000004E-2</v>
      </c>
      <c r="S35" s="184">
        <v>3.8</v>
      </c>
      <c r="T35" s="185">
        <v>1406.3069342712549</v>
      </c>
      <c r="U35" s="182">
        <v>1474377.777777778</v>
      </c>
      <c r="V35" s="182">
        <v>0</v>
      </c>
      <c r="W35" s="167">
        <v>0</v>
      </c>
      <c r="X35" s="185">
        <v>1179.5022222222224</v>
      </c>
      <c r="Y35" s="182">
        <v>2534650.0000000005</v>
      </c>
      <c r="Z35" s="186">
        <v>0</v>
      </c>
      <c r="AA35" s="185">
        <v>2027.7200000000005</v>
      </c>
      <c r="AE35" s="190"/>
    </row>
    <row r="36" spans="1:31" ht="15.75" hidden="1" x14ac:dyDescent="0.25">
      <c r="A36" s="187" t="s">
        <v>261</v>
      </c>
      <c r="B36" s="181" t="s">
        <v>373</v>
      </c>
      <c r="C36" s="167" t="s">
        <v>278</v>
      </c>
      <c r="D36" s="167" t="s">
        <v>374</v>
      </c>
      <c r="E36" s="167" t="s">
        <v>229</v>
      </c>
      <c r="F36" s="182">
        <v>0</v>
      </c>
      <c r="G36" s="167">
        <v>51.4</v>
      </c>
      <c r="H36" s="167">
        <v>0.1</v>
      </c>
      <c r="I36" s="167">
        <v>0.03</v>
      </c>
      <c r="J36" s="167">
        <v>0</v>
      </c>
      <c r="K36" s="167">
        <v>0</v>
      </c>
      <c r="L36" s="182">
        <v>0</v>
      </c>
      <c r="M36" s="167">
        <v>0</v>
      </c>
      <c r="N36" s="167">
        <v>38.6</v>
      </c>
      <c r="O36" s="167">
        <v>69.900000000000006</v>
      </c>
      <c r="P36" s="167">
        <v>0.1</v>
      </c>
      <c r="Q36" s="167">
        <v>0.2</v>
      </c>
      <c r="R36" s="183">
        <v>0</v>
      </c>
      <c r="S36" s="184">
        <v>26.5</v>
      </c>
      <c r="T36" s="185">
        <v>26.5</v>
      </c>
      <c r="U36" s="182">
        <v>345080</v>
      </c>
      <c r="V36" s="182">
        <v>0</v>
      </c>
      <c r="W36" s="167">
        <v>0</v>
      </c>
      <c r="X36" s="185">
        <v>276.06400000000002</v>
      </c>
      <c r="Y36" s="182">
        <v>678570.2</v>
      </c>
      <c r="Z36" s="186">
        <v>0</v>
      </c>
      <c r="AA36" s="185">
        <v>542.85616000000005</v>
      </c>
      <c r="AE36" s="190"/>
    </row>
    <row r="37" spans="1:31" x14ac:dyDescent="0.25">
      <c r="AE37" s="190"/>
    </row>
    <row r="38" spans="1:31" x14ac:dyDescent="0.25">
      <c r="T38" s="193"/>
      <c r="X38" s="193"/>
      <c r="AE38" s="190"/>
    </row>
    <row r="40" spans="1:31" x14ac:dyDescent="0.25">
      <c r="Z40">
        <v>509.65202314999993</v>
      </c>
      <c r="AA40">
        <v>80.88315999999999</v>
      </c>
    </row>
    <row r="41" spans="1:31" x14ac:dyDescent="0.25">
      <c r="Z41">
        <v>3163.9989166666674</v>
      </c>
      <c r="AA41">
        <v>2538.9777777777776</v>
      </c>
    </row>
    <row r="42" spans="1:31" x14ac:dyDescent="0.25">
      <c r="Z42">
        <v>283.15055555555551</v>
      </c>
      <c r="AA42">
        <v>844.34666666666658</v>
      </c>
    </row>
    <row r="43" spans="1:31" x14ac:dyDescent="0.25">
      <c r="Z43">
        <v>228.7640555555555</v>
      </c>
      <c r="AA43">
        <v>333.74911111111101</v>
      </c>
    </row>
    <row r="44" spans="1:31" x14ac:dyDescent="0.25">
      <c r="Z44">
        <v>0</v>
      </c>
      <c r="AA44">
        <v>3318.0955555555561</v>
      </c>
    </row>
    <row r="45" spans="1:31" x14ac:dyDescent="0.25">
      <c r="Z45">
        <v>628.95555555555563</v>
      </c>
      <c r="AA45">
        <v>713.79700000000003</v>
      </c>
    </row>
    <row r="46" spans="1:31" x14ac:dyDescent="0.25">
      <c r="Z46">
        <v>0</v>
      </c>
      <c r="AA46">
        <v>542.85616000000005</v>
      </c>
    </row>
    <row r="47" spans="1:31" x14ac:dyDescent="0.25">
      <c r="Z47">
        <v>310.31918050000002</v>
      </c>
      <c r="AA47">
        <f>SUM(AA40:AA46)</f>
        <v>8372.7054311111115</v>
      </c>
    </row>
    <row r="48" spans="1:31" x14ac:dyDescent="0.25">
      <c r="Z48">
        <v>641.1311111111113</v>
      </c>
    </row>
    <row r="49" spans="26:26" x14ac:dyDescent="0.25">
      <c r="Z49">
        <v>850.55183333333332</v>
      </c>
    </row>
    <row r="50" spans="26:26" x14ac:dyDescent="0.25">
      <c r="Z50">
        <v>1640.2346111111101</v>
      </c>
    </row>
    <row r="51" spans="26:26" x14ac:dyDescent="0.25">
      <c r="Z51">
        <v>416.93127777777784</v>
      </c>
    </row>
    <row r="52" spans="26:26" x14ac:dyDescent="0.25">
      <c r="Z52">
        <v>1142.2190000000001</v>
      </c>
    </row>
    <row r="53" spans="26:26" x14ac:dyDescent="0.25">
      <c r="Z53">
        <v>2908.1299999999997</v>
      </c>
    </row>
    <row r="54" spans="26:26" x14ac:dyDescent="0.25">
      <c r="Z54">
        <v>2027.7200000000005</v>
      </c>
    </row>
    <row r="55" spans="26:26" x14ac:dyDescent="0.25">
      <c r="Z55">
        <f>SUM(Z40:Z54)</f>
        <v>14751.758120316668</v>
      </c>
    </row>
  </sheetData>
  <mergeCells count="4">
    <mergeCell ref="A4:D4"/>
    <mergeCell ref="F4:T4"/>
    <mergeCell ref="U4:X4"/>
    <mergeCell ref="Y4:AA4"/>
  </mergeCells>
  <pageMargins left="0.7" right="0.7" top="0.75" bottom="0.75" header="0.3" footer="0.3"/>
  <pageSetup paperSize="9" orientation="portrait" r:id="rId1"/>
  <legacy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8EC4-40ED-4888-ACFA-F092629607C2}">
  <sheetPr>
    <tabColor theme="4" tint="0.79998168889431442"/>
  </sheetPr>
  <dimension ref="A2:S38"/>
  <sheetViews>
    <sheetView workbookViewId="0">
      <selection activeCell="E28" sqref="E28"/>
    </sheetView>
  </sheetViews>
  <sheetFormatPr defaultColWidth="9.140625" defaultRowHeight="11.25" x14ac:dyDescent="0.25"/>
  <cols>
    <col min="1" max="1" width="2.140625" style="324" customWidth="1"/>
    <col min="2" max="3" width="10.140625" style="324" customWidth="1"/>
    <col min="4" max="4" width="17.28515625" style="324" customWidth="1"/>
    <col min="5" max="5" width="31.85546875" style="324" bestFit="1" customWidth="1"/>
    <col min="6" max="7" width="10.140625" style="324" customWidth="1"/>
    <col min="8" max="8" width="3.140625" style="324" customWidth="1"/>
    <col min="9" max="9" width="10.140625" style="324" customWidth="1"/>
    <col min="10" max="10" width="3" style="324" customWidth="1"/>
    <col min="11" max="11" width="14.7109375" style="324" customWidth="1"/>
    <col min="12" max="12" width="15" style="324" customWidth="1"/>
    <col min="13" max="13" width="10.140625" style="324" customWidth="1"/>
    <col min="14" max="14" width="5.28515625" style="324" customWidth="1"/>
    <col min="15" max="15" width="26.140625" style="324" customWidth="1"/>
    <col min="16" max="17" width="13.5703125" style="324" bestFit="1" customWidth="1"/>
    <col min="18" max="18" width="11.140625" style="324" customWidth="1"/>
    <col min="19" max="19" width="10.140625" style="324" customWidth="1"/>
    <col min="20" max="16384" width="9.140625" style="324"/>
  </cols>
  <sheetData>
    <row r="2" spans="1:19" s="559" customFormat="1" ht="14.25" x14ac:dyDescent="0.25">
      <c r="A2" s="324"/>
      <c r="B2" s="211"/>
      <c r="C2" s="212"/>
      <c r="D2" s="212"/>
      <c r="E2" s="212"/>
      <c r="F2" s="212"/>
      <c r="G2" s="212"/>
      <c r="H2" s="212"/>
      <c r="I2" s="212"/>
      <c r="J2" s="212"/>
      <c r="K2" s="212"/>
      <c r="L2" s="212"/>
      <c r="M2" s="212"/>
      <c r="N2" s="212"/>
      <c r="O2" s="212"/>
      <c r="P2" s="212"/>
      <c r="Q2" s="212"/>
      <c r="R2" s="212"/>
      <c r="S2" s="213"/>
    </row>
    <row r="3" spans="1:19" s="560" customFormat="1" ht="12" x14ac:dyDescent="0.25">
      <c r="B3" s="215"/>
      <c r="C3" s="600"/>
      <c r="S3" s="217"/>
    </row>
    <row r="4" spans="1:19" s="559" customFormat="1" ht="30.75" customHeight="1" thickBot="1" x14ac:dyDescent="0.3">
      <c r="A4" s="560"/>
      <c r="B4" s="218"/>
      <c r="C4" s="214"/>
      <c r="D4" s="562" t="s">
        <v>413</v>
      </c>
      <c r="F4" s="563"/>
      <c r="G4" s="563"/>
      <c r="H4" s="563"/>
      <c r="I4" s="563"/>
      <c r="J4" s="563"/>
      <c r="K4" s="563"/>
      <c r="L4" s="563"/>
      <c r="M4" s="563"/>
      <c r="N4" s="563"/>
      <c r="O4" s="563"/>
      <c r="P4" s="563"/>
      <c r="Q4" s="563"/>
      <c r="R4" s="563"/>
      <c r="S4" s="222"/>
    </row>
    <row r="5" spans="1:19" s="223" customFormat="1" ht="28.5" customHeight="1" thickBot="1" x14ac:dyDescent="0.3">
      <c r="A5" s="560"/>
      <c r="B5" s="231"/>
      <c r="C5" s="232"/>
      <c r="D5" s="233" t="s">
        <v>162</v>
      </c>
      <c r="E5" s="234"/>
      <c r="F5" s="235"/>
      <c r="G5" s="235"/>
      <c r="H5" s="235"/>
      <c r="I5" s="235"/>
      <c r="J5" s="235"/>
      <c r="K5" s="235"/>
      <c r="L5" s="235"/>
      <c r="M5" s="235"/>
      <c r="N5" s="235"/>
      <c r="O5" s="235"/>
      <c r="P5" s="235"/>
      <c r="Q5" s="235"/>
      <c r="R5" s="235"/>
      <c r="S5" s="236"/>
    </row>
    <row r="6" spans="1:19" ht="12" x14ac:dyDescent="0.2">
      <c r="A6" s="560"/>
      <c r="B6" s="76"/>
      <c r="C6" s="78"/>
      <c r="F6" s="325"/>
      <c r="S6" s="74"/>
    </row>
    <row r="7" spans="1:19" x14ac:dyDescent="0.2">
      <c r="B7" s="76"/>
      <c r="C7" s="78"/>
      <c r="F7" s="325"/>
      <c r="S7" s="74"/>
    </row>
    <row r="8" spans="1:19" x14ac:dyDescent="0.2">
      <c r="B8" s="76"/>
      <c r="C8" s="78"/>
      <c r="D8" s="327"/>
      <c r="E8" s="327"/>
      <c r="F8" s="325"/>
      <c r="Q8" s="224"/>
      <c r="R8" s="587"/>
      <c r="S8" s="85"/>
    </row>
    <row r="9" spans="1:19" ht="18.75" customHeight="1" x14ac:dyDescent="0.25">
      <c r="B9" s="127"/>
      <c r="C9" s="127"/>
      <c r="D9" s="123" t="s">
        <v>915</v>
      </c>
      <c r="E9" s="127"/>
      <c r="F9" s="127"/>
      <c r="G9" s="127"/>
      <c r="H9" s="127"/>
      <c r="I9" s="127"/>
      <c r="J9" s="127"/>
      <c r="K9" s="127"/>
      <c r="L9" s="127"/>
      <c r="M9" s="127"/>
      <c r="N9" s="127"/>
      <c r="O9" s="127"/>
      <c r="P9" s="127"/>
      <c r="Q9" s="127"/>
      <c r="R9" s="127"/>
      <c r="S9" s="127"/>
    </row>
    <row r="10" spans="1:19" x14ac:dyDescent="0.2">
      <c r="B10" s="329"/>
      <c r="C10" s="601"/>
      <c r="D10" s="636" t="s">
        <v>1073</v>
      </c>
      <c r="E10" s="330"/>
      <c r="F10" s="444"/>
      <c r="G10" s="331"/>
      <c r="H10" s="331"/>
      <c r="I10" s="331"/>
      <c r="J10" s="331"/>
      <c r="K10" s="331"/>
      <c r="L10" s="588"/>
      <c r="M10" s="588"/>
      <c r="N10" s="588"/>
      <c r="O10" s="588"/>
      <c r="P10" s="588"/>
      <c r="Q10" s="588"/>
      <c r="R10" s="588"/>
      <c r="S10" s="85"/>
    </row>
    <row r="11" spans="1:19" x14ac:dyDescent="0.2">
      <c r="B11" s="329"/>
      <c r="C11" s="601"/>
      <c r="D11" s="330"/>
      <c r="E11" s="330"/>
      <c r="F11" s="444"/>
      <c r="G11" s="331"/>
      <c r="H11" s="331"/>
      <c r="I11" s="331"/>
      <c r="J11" s="331"/>
      <c r="K11" s="331"/>
      <c r="L11" s="588"/>
      <c r="M11" s="588"/>
      <c r="N11" s="588"/>
      <c r="O11" s="588"/>
      <c r="P11" s="588"/>
      <c r="Q11" s="588"/>
      <c r="R11" s="588"/>
      <c r="S11" s="85"/>
    </row>
    <row r="12" spans="1:19" x14ac:dyDescent="0.2">
      <c r="B12" s="329"/>
      <c r="C12" s="601"/>
      <c r="D12" s="330"/>
      <c r="E12" s="330"/>
      <c r="F12" s="444"/>
      <c r="G12" s="331"/>
      <c r="H12" s="331"/>
      <c r="I12" s="331"/>
      <c r="J12" s="331"/>
      <c r="K12" s="331"/>
      <c r="L12" s="588"/>
      <c r="M12" s="588"/>
      <c r="N12" s="588"/>
      <c r="O12" s="588"/>
      <c r="P12" s="588"/>
      <c r="Q12" s="588"/>
      <c r="R12" s="588"/>
      <c r="S12" s="85"/>
    </row>
    <row r="13" spans="1:19" x14ac:dyDescent="0.2">
      <c r="B13" s="73"/>
      <c r="C13" s="256"/>
      <c r="D13" s="330"/>
      <c r="E13" s="330"/>
      <c r="F13" s="444"/>
      <c r="G13" s="444"/>
      <c r="H13" s="444"/>
      <c r="I13" s="444"/>
      <c r="J13" s="444"/>
      <c r="K13" s="444"/>
      <c r="L13" s="749" t="s">
        <v>970</v>
      </c>
      <c r="M13" s="749"/>
      <c r="N13" s="602"/>
      <c r="O13" s="749" t="s">
        <v>969</v>
      </c>
      <c r="P13" s="749"/>
      <c r="Q13" s="749"/>
      <c r="R13" s="589"/>
      <c r="S13" s="74"/>
    </row>
    <row r="14" spans="1:19" ht="22.5" x14ac:dyDescent="0.25">
      <c r="B14" s="73"/>
      <c r="C14" s="256"/>
      <c r="D14" s="590" t="s">
        <v>1078</v>
      </c>
      <c r="E14" s="590" t="s">
        <v>398</v>
      </c>
      <c r="F14" s="590" t="s">
        <v>411</v>
      </c>
      <c r="G14" s="590" t="s">
        <v>916</v>
      </c>
      <c r="H14" s="590"/>
      <c r="I14" s="590" t="s">
        <v>393</v>
      </c>
      <c r="J14" s="590"/>
      <c r="K14" s="590" t="s">
        <v>458</v>
      </c>
      <c r="L14" s="593" t="s">
        <v>972</v>
      </c>
      <c r="M14" s="593" t="s">
        <v>973</v>
      </c>
      <c r="N14" s="593"/>
      <c r="O14" s="592" t="s">
        <v>972</v>
      </c>
      <c r="P14" s="593" t="s">
        <v>917</v>
      </c>
      <c r="Q14" s="593" t="s">
        <v>918</v>
      </c>
      <c r="R14" s="593"/>
      <c r="S14" s="74"/>
    </row>
    <row r="15" spans="1:19" x14ac:dyDescent="0.2">
      <c r="B15" s="73"/>
      <c r="C15" s="256"/>
      <c r="D15" s="226" t="s">
        <v>919</v>
      </c>
      <c r="E15" s="226"/>
      <c r="F15" s="244"/>
      <c r="G15" s="246"/>
      <c r="H15" s="246"/>
      <c r="I15" s="594"/>
      <c r="J15" s="594"/>
      <c r="K15" s="594"/>
      <c r="L15" s="238"/>
      <c r="M15" s="164"/>
      <c r="N15" s="164"/>
      <c r="O15" s="547"/>
      <c r="P15" s="547"/>
      <c r="Q15" s="547"/>
      <c r="R15" s="595"/>
      <c r="S15" s="74"/>
    </row>
    <row r="16" spans="1:19" ht="22.5" x14ac:dyDescent="0.25">
      <c r="B16" s="73"/>
      <c r="C16" s="256"/>
      <c r="D16" s="596" t="s">
        <v>920</v>
      </c>
      <c r="E16" s="596" t="s">
        <v>921</v>
      </c>
      <c r="F16" s="596" t="s">
        <v>922</v>
      </c>
      <c r="G16" s="305">
        <v>148871</v>
      </c>
      <c r="H16" s="305"/>
      <c r="I16" s="305" t="b">
        <v>1</v>
      </c>
      <c r="J16" s="305"/>
      <c r="K16" s="305"/>
      <c r="L16" s="305" t="s">
        <v>971</v>
      </c>
      <c r="M16" s="305" t="s">
        <v>170</v>
      </c>
      <c r="N16" s="599"/>
      <c r="O16" s="597" t="s">
        <v>923</v>
      </c>
      <c r="P16" s="598" t="s">
        <v>924</v>
      </c>
      <c r="Q16" s="598" t="s">
        <v>925</v>
      </c>
      <c r="R16" s="596"/>
      <c r="S16" s="74"/>
    </row>
    <row r="17" spans="2:19" ht="26.25" customHeight="1" x14ac:dyDescent="0.25">
      <c r="B17" s="73"/>
      <c r="C17" s="256"/>
      <c r="D17" s="596" t="s">
        <v>926</v>
      </c>
      <c r="E17" s="596" t="s">
        <v>927</v>
      </c>
      <c r="F17" s="596" t="s">
        <v>922</v>
      </c>
      <c r="G17" s="305">
        <v>47540</v>
      </c>
      <c r="H17" s="305"/>
      <c r="I17" s="305" t="b">
        <v>1</v>
      </c>
      <c r="J17" s="305"/>
      <c r="K17" s="305"/>
      <c r="L17" s="305" t="s">
        <v>971</v>
      </c>
      <c r="M17" s="305" t="s">
        <v>170</v>
      </c>
      <c r="N17" s="599"/>
      <c r="O17" s="597" t="s">
        <v>928</v>
      </c>
      <c r="P17" s="598" t="s">
        <v>929</v>
      </c>
      <c r="Q17" s="598" t="s">
        <v>930</v>
      </c>
      <c r="R17" s="596"/>
      <c r="S17" s="74"/>
    </row>
    <row r="18" spans="2:19" ht="22.5" x14ac:dyDescent="0.25">
      <c r="B18" s="73"/>
      <c r="C18" s="256"/>
      <c r="D18" s="596" t="s">
        <v>931</v>
      </c>
      <c r="E18" s="596" t="s">
        <v>932</v>
      </c>
      <c r="F18" s="596" t="s">
        <v>922</v>
      </c>
      <c r="G18" s="305">
        <v>37251</v>
      </c>
      <c r="H18" s="305"/>
      <c r="I18" s="305" t="b">
        <v>1</v>
      </c>
      <c r="J18" s="305"/>
      <c r="K18" s="305"/>
      <c r="L18" s="305" t="s">
        <v>971</v>
      </c>
      <c r="M18" s="305" t="s">
        <v>170</v>
      </c>
      <c r="N18" s="599"/>
      <c r="O18" s="597" t="s">
        <v>928</v>
      </c>
      <c r="P18" s="598" t="s">
        <v>933</v>
      </c>
      <c r="Q18" s="598" t="s">
        <v>934</v>
      </c>
      <c r="R18" s="596"/>
      <c r="S18" s="74"/>
    </row>
    <row r="19" spans="2:19" ht="22.5" x14ac:dyDescent="0.25">
      <c r="B19" s="73"/>
      <c r="C19" s="256"/>
      <c r="D19" s="596" t="s">
        <v>935</v>
      </c>
      <c r="E19" s="596" t="s">
        <v>936</v>
      </c>
      <c r="F19" s="596" t="s">
        <v>922</v>
      </c>
      <c r="G19" s="305">
        <v>59475</v>
      </c>
      <c r="H19" s="305"/>
      <c r="I19" s="305" t="b">
        <v>1</v>
      </c>
      <c r="J19" s="305"/>
      <c r="K19" s="305"/>
      <c r="L19" s="305" t="s">
        <v>971</v>
      </c>
      <c r="M19" s="305" t="s">
        <v>170</v>
      </c>
      <c r="N19" s="599"/>
      <c r="O19" s="597" t="s">
        <v>928</v>
      </c>
      <c r="P19" s="598" t="s">
        <v>937</v>
      </c>
      <c r="Q19" s="598" t="s">
        <v>938</v>
      </c>
      <c r="R19" s="596"/>
      <c r="S19" s="74"/>
    </row>
    <row r="20" spans="2:19" ht="22.5" x14ac:dyDescent="0.25">
      <c r="B20" s="73"/>
      <c r="C20" s="256"/>
      <c r="D20" s="596" t="s">
        <v>939</v>
      </c>
      <c r="E20" s="596" t="s">
        <v>940</v>
      </c>
      <c r="F20" s="596" t="s">
        <v>922</v>
      </c>
      <c r="G20" s="305">
        <v>30781</v>
      </c>
      <c r="H20" s="305"/>
      <c r="I20" s="305" t="b">
        <v>1</v>
      </c>
      <c r="J20" s="305"/>
      <c r="K20" s="305"/>
      <c r="L20" s="305" t="s">
        <v>971</v>
      </c>
      <c r="M20" s="305" t="s">
        <v>170</v>
      </c>
      <c r="N20" s="599"/>
      <c r="O20" s="597" t="s">
        <v>928</v>
      </c>
      <c r="P20" s="598" t="s">
        <v>941</v>
      </c>
      <c r="Q20" s="598" t="s">
        <v>942</v>
      </c>
      <c r="R20" s="596"/>
      <c r="S20" s="74"/>
    </row>
    <row r="21" spans="2:19" ht="22.5" x14ac:dyDescent="0.25">
      <c r="B21" s="73"/>
      <c r="C21" s="256"/>
      <c r="D21" s="596" t="s">
        <v>943</v>
      </c>
      <c r="E21" s="596" t="s">
        <v>944</v>
      </c>
      <c r="F21" s="596" t="s">
        <v>922</v>
      </c>
      <c r="G21" s="305">
        <v>20808</v>
      </c>
      <c r="H21" s="305"/>
      <c r="I21" s="305" t="b">
        <v>1</v>
      </c>
      <c r="J21" s="596"/>
      <c r="K21" s="596"/>
      <c r="L21" s="305" t="s">
        <v>971</v>
      </c>
      <c r="M21" s="305" t="s">
        <v>170</v>
      </c>
      <c r="N21" s="599"/>
      <c r="O21" s="597" t="s">
        <v>928</v>
      </c>
      <c r="P21" s="598" t="s">
        <v>945</v>
      </c>
      <c r="Q21" s="598" t="s">
        <v>946</v>
      </c>
      <c r="R21" s="596"/>
      <c r="S21" s="74"/>
    </row>
    <row r="22" spans="2:19" x14ac:dyDescent="0.25">
      <c r="B22" s="73"/>
      <c r="C22" s="256"/>
      <c r="D22" s="596" t="s">
        <v>947</v>
      </c>
      <c r="E22" s="596" t="s">
        <v>948</v>
      </c>
      <c r="F22" s="596" t="s">
        <v>922</v>
      </c>
      <c r="G22" s="305">
        <v>46622</v>
      </c>
      <c r="H22" s="305"/>
      <c r="I22" s="305" t="b">
        <v>0</v>
      </c>
      <c r="J22" s="596"/>
      <c r="K22" s="596"/>
      <c r="L22" s="305" t="s">
        <v>971</v>
      </c>
      <c r="M22" s="305" t="s">
        <v>170</v>
      </c>
      <c r="N22" s="599"/>
      <c r="O22" s="597"/>
      <c r="P22" s="598"/>
      <c r="Q22" s="598"/>
      <c r="R22" s="596"/>
      <c r="S22" s="74"/>
    </row>
    <row r="23" spans="2:19" x14ac:dyDescent="0.2">
      <c r="B23" s="73"/>
      <c r="C23" s="256"/>
      <c r="D23" s="226" t="s">
        <v>949</v>
      </c>
      <c r="E23" s="226"/>
      <c r="F23" s="244"/>
      <c r="G23" s="246"/>
      <c r="H23" s="246"/>
      <c r="I23" s="246"/>
      <c r="J23" s="246"/>
      <c r="K23" s="246"/>
      <c r="L23" s="238"/>
      <c r="M23" s="238"/>
      <c r="N23" s="164"/>
      <c r="O23" s="252"/>
      <c r="P23" s="252"/>
      <c r="Q23" s="252"/>
      <c r="R23" s="252"/>
      <c r="S23" s="74"/>
    </row>
    <row r="24" spans="2:19" x14ac:dyDescent="0.25">
      <c r="B24" s="73"/>
      <c r="C24" s="256"/>
      <c r="D24" s="596" t="s">
        <v>950</v>
      </c>
      <c r="E24" s="596" t="s">
        <v>951</v>
      </c>
      <c r="F24" s="596" t="s">
        <v>952</v>
      </c>
      <c r="G24" s="305">
        <v>12522</v>
      </c>
      <c r="H24" s="305"/>
      <c r="I24" s="305" t="b">
        <v>0</v>
      </c>
      <c r="J24" s="305"/>
      <c r="K24" s="305" t="b">
        <v>0</v>
      </c>
      <c r="L24" s="305" t="s">
        <v>953</v>
      </c>
      <c r="M24" s="305" t="s">
        <v>954</v>
      </c>
      <c r="N24" s="599"/>
      <c r="P24" s="596"/>
      <c r="Q24" s="596"/>
      <c r="R24" s="596"/>
      <c r="S24" s="74"/>
    </row>
    <row r="25" spans="2:19" x14ac:dyDescent="0.25">
      <c r="B25" s="73"/>
      <c r="C25" s="256"/>
      <c r="D25" s="596" t="s">
        <v>955</v>
      </c>
      <c r="E25" s="596" t="s">
        <v>956</v>
      </c>
      <c r="F25" s="596" t="s">
        <v>952</v>
      </c>
      <c r="G25" s="305">
        <v>5011</v>
      </c>
      <c r="H25" s="305"/>
      <c r="I25" s="305" t="b">
        <v>0</v>
      </c>
      <c r="J25" s="305"/>
      <c r="K25" s="305" t="b">
        <v>0</v>
      </c>
      <c r="L25" s="305" t="s">
        <v>953</v>
      </c>
      <c r="M25" s="305" t="s">
        <v>957</v>
      </c>
      <c r="N25" s="599"/>
      <c r="P25" s="596"/>
      <c r="Q25" s="596"/>
      <c r="R25" s="596"/>
      <c r="S25" s="74"/>
    </row>
    <row r="26" spans="2:19" x14ac:dyDescent="0.25">
      <c r="B26" s="73"/>
      <c r="C26" s="256"/>
      <c r="D26" s="596" t="s">
        <v>958</v>
      </c>
      <c r="E26" s="596" t="s">
        <v>959</v>
      </c>
      <c r="F26" s="596" t="s">
        <v>952</v>
      </c>
      <c r="G26" s="305">
        <v>3006</v>
      </c>
      <c r="H26" s="305"/>
      <c r="I26" s="305" t="b">
        <v>0</v>
      </c>
      <c r="J26" s="305"/>
      <c r="K26" s="305" t="b">
        <v>0</v>
      </c>
      <c r="L26" s="305" t="s">
        <v>953</v>
      </c>
      <c r="M26" s="305" t="s">
        <v>954</v>
      </c>
      <c r="N26" s="599"/>
      <c r="P26" s="596"/>
      <c r="Q26" s="596"/>
      <c r="R26" s="596"/>
      <c r="S26" s="74"/>
    </row>
    <row r="27" spans="2:19" x14ac:dyDescent="0.25">
      <c r="B27" s="73"/>
      <c r="C27" s="256"/>
      <c r="D27" s="596" t="s">
        <v>960</v>
      </c>
      <c r="E27" s="596" t="s">
        <v>961</v>
      </c>
      <c r="F27" s="596" t="s">
        <v>952</v>
      </c>
      <c r="G27" s="305">
        <v>10463</v>
      </c>
      <c r="H27" s="305"/>
      <c r="I27" s="305" t="b">
        <v>0</v>
      </c>
      <c r="J27" s="305"/>
      <c r="K27" s="305" t="b">
        <v>0</v>
      </c>
      <c r="L27" s="305" t="s">
        <v>953</v>
      </c>
      <c r="M27" s="305" t="s">
        <v>962</v>
      </c>
      <c r="N27" s="599"/>
      <c r="P27" s="596"/>
      <c r="Q27" s="596"/>
      <c r="R27" s="596"/>
      <c r="S27" s="74"/>
    </row>
    <row r="28" spans="2:19" x14ac:dyDescent="0.25">
      <c r="B28" s="73"/>
      <c r="C28" s="256"/>
      <c r="D28" s="596" t="s">
        <v>963</v>
      </c>
      <c r="E28" s="596" t="s">
        <v>964</v>
      </c>
      <c r="F28" s="596" t="s">
        <v>952</v>
      </c>
      <c r="G28" s="305">
        <v>4263</v>
      </c>
      <c r="H28" s="305"/>
      <c r="I28" s="305" t="b">
        <v>0</v>
      </c>
      <c r="J28" s="305"/>
      <c r="K28" s="305" t="b">
        <v>0</v>
      </c>
      <c r="L28" s="305" t="s">
        <v>953</v>
      </c>
      <c r="M28" s="305" t="s">
        <v>957</v>
      </c>
      <c r="N28" s="599"/>
      <c r="P28" s="596"/>
      <c r="Q28" s="596"/>
      <c r="R28" s="596"/>
      <c r="S28" s="74"/>
    </row>
    <row r="29" spans="2:19" x14ac:dyDescent="0.25">
      <c r="B29" s="73"/>
      <c r="C29" s="256"/>
      <c r="D29" s="596" t="s">
        <v>965</v>
      </c>
      <c r="E29" s="596" t="s">
        <v>966</v>
      </c>
      <c r="F29" s="596" t="s">
        <v>952</v>
      </c>
      <c r="G29" s="305">
        <v>2790</v>
      </c>
      <c r="H29" s="305"/>
      <c r="I29" s="305" t="b">
        <v>0</v>
      </c>
      <c r="J29" s="305"/>
      <c r="K29" s="305" t="b">
        <v>0</v>
      </c>
      <c r="L29" s="305" t="s">
        <v>953</v>
      </c>
      <c r="M29" s="305" t="s">
        <v>962</v>
      </c>
      <c r="N29" s="599"/>
      <c r="P29" s="596"/>
      <c r="Q29" s="596"/>
      <c r="R29" s="596"/>
      <c r="S29" s="74"/>
    </row>
    <row r="30" spans="2:19" x14ac:dyDescent="0.25">
      <c r="B30" s="73"/>
      <c r="C30" s="256"/>
      <c r="D30" s="596" t="s">
        <v>967</v>
      </c>
      <c r="E30" s="596" t="s">
        <v>968</v>
      </c>
      <c r="F30" s="596" t="s">
        <v>952</v>
      </c>
      <c r="G30" s="305">
        <v>9411</v>
      </c>
      <c r="H30" s="305"/>
      <c r="I30" s="305" t="b">
        <v>0</v>
      </c>
      <c r="J30" s="305"/>
      <c r="K30" s="305" t="b">
        <v>0</v>
      </c>
      <c r="L30" s="305" t="s">
        <v>953</v>
      </c>
      <c r="M30" s="305" t="s">
        <v>962</v>
      </c>
      <c r="N30" s="599"/>
      <c r="P30" s="596"/>
      <c r="Q30" s="596"/>
      <c r="R30" s="596"/>
      <c r="S30" s="74"/>
    </row>
    <row r="31" spans="2:19" x14ac:dyDescent="0.25">
      <c r="B31" s="73"/>
      <c r="C31" s="256"/>
      <c r="M31" s="305"/>
      <c r="N31" s="441"/>
      <c r="S31" s="74"/>
    </row>
    <row r="32" spans="2:19" x14ac:dyDescent="0.25">
      <c r="B32" s="73"/>
      <c r="C32" s="256"/>
      <c r="S32" s="74"/>
    </row>
    <row r="33" spans="2:19" x14ac:dyDescent="0.25">
      <c r="B33" s="73"/>
      <c r="C33" s="256"/>
      <c r="S33" s="74"/>
    </row>
    <row r="34" spans="2:19" x14ac:dyDescent="0.25">
      <c r="B34" s="73"/>
      <c r="C34" s="256"/>
      <c r="S34" s="74"/>
    </row>
    <row r="35" spans="2:19" x14ac:dyDescent="0.25">
      <c r="B35" s="73"/>
      <c r="C35" s="256"/>
      <c r="S35" s="74"/>
    </row>
    <row r="36" spans="2:19" x14ac:dyDescent="0.25">
      <c r="B36" s="73"/>
      <c r="C36" s="256"/>
      <c r="S36" s="74"/>
    </row>
    <row r="37" spans="2:19" x14ac:dyDescent="0.25">
      <c r="B37" s="73"/>
      <c r="C37" s="256"/>
      <c r="S37" s="74"/>
    </row>
    <row r="38" spans="2:19" x14ac:dyDescent="0.25">
      <c r="B38" s="86"/>
      <c r="C38" s="87"/>
      <c r="D38" s="87"/>
      <c r="E38" s="87"/>
      <c r="F38" s="87"/>
      <c r="G38" s="87"/>
      <c r="H38" s="87"/>
      <c r="I38" s="87"/>
      <c r="J38" s="87"/>
      <c r="K38" s="87"/>
      <c r="L38" s="87"/>
      <c r="M38" s="87"/>
      <c r="N38" s="87"/>
      <c r="O38" s="87"/>
      <c r="P38" s="87"/>
      <c r="Q38" s="87"/>
      <c r="R38" s="87"/>
      <c r="S38" s="89"/>
    </row>
  </sheetData>
  <sheetProtection algorithmName="SHA-512" hashValue="BKvaLZ03UAFqk48HkrfjNJFJ4zuyYTv2gSgNH5SGgWAVpeXufBdakrM/eEKKxiMiB9YNVe/SJISJzT8KM05keQ==" saltValue="Zpa2W2D1y7yFKmNHEauglw==" spinCount="100000" sheet="1" objects="1" scenarios="1"/>
  <mergeCells count="2">
    <mergeCell ref="L13:M13"/>
    <mergeCell ref="O13:Q13"/>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EDB60-42B2-4392-9EFE-6D28DFCE52DF}">
  <sheetPr>
    <tabColor theme="4" tint="0.79998168889431442"/>
  </sheetPr>
  <dimension ref="A2:Y42"/>
  <sheetViews>
    <sheetView workbookViewId="0">
      <selection activeCell="L44" sqref="L44"/>
    </sheetView>
  </sheetViews>
  <sheetFormatPr defaultColWidth="9.140625" defaultRowHeight="11.25" x14ac:dyDescent="0.25"/>
  <cols>
    <col min="1" max="1" width="2.140625" style="324" customWidth="1"/>
    <col min="2" max="3" width="10.140625" style="324" customWidth="1"/>
    <col min="4" max="4" width="23.42578125" style="324" customWidth="1"/>
    <col min="5" max="5" width="31.85546875" style="324" bestFit="1" customWidth="1"/>
    <col min="6" max="6" width="10.140625" style="324" customWidth="1"/>
    <col min="7" max="7" width="12" style="324" customWidth="1"/>
    <col min="8" max="8" width="12.42578125" style="324" customWidth="1"/>
    <col min="9" max="9" width="9.28515625" style="324" customWidth="1"/>
    <col min="10" max="10" width="12.28515625" style="324" customWidth="1"/>
    <col min="11" max="11" width="11.85546875" style="324" customWidth="1"/>
    <col min="12" max="12" width="11.140625" style="324" bestFit="1" customWidth="1"/>
    <col min="13" max="13" width="10.7109375" style="324" customWidth="1"/>
    <col min="14" max="14" width="11.28515625" style="324" customWidth="1"/>
    <col min="15" max="15" width="10.140625" style="324" customWidth="1"/>
    <col min="16" max="16" width="15.7109375" style="324" customWidth="1"/>
    <col min="17" max="22" width="10.140625" style="324" customWidth="1"/>
    <col min="23" max="23" width="11.140625" style="324" customWidth="1"/>
    <col min="24" max="24" width="10.140625" style="324" customWidth="1"/>
    <col min="25" max="16384" width="9.140625" style="324"/>
  </cols>
  <sheetData>
    <row r="2" spans="1:25" s="559" customFormat="1" ht="14.25" x14ac:dyDescent="0.25">
      <c r="A2" s="324"/>
      <c r="B2" s="211"/>
      <c r="C2" s="212"/>
      <c r="D2" s="212"/>
      <c r="E2" s="212"/>
      <c r="F2" s="212"/>
      <c r="G2" s="212"/>
      <c r="H2" s="212"/>
      <c r="I2" s="212"/>
      <c r="J2" s="212"/>
      <c r="K2" s="212"/>
      <c r="L2" s="212"/>
      <c r="M2" s="212"/>
      <c r="N2" s="212"/>
      <c r="O2" s="212"/>
      <c r="P2" s="212"/>
      <c r="Q2" s="212"/>
      <c r="R2" s="212"/>
      <c r="S2" s="212"/>
      <c r="T2" s="212"/>
      <c r="U2" s="212"/>
      <c r="V2" s="212"/>
      <c r="W2" s="212"/>
      <c r="X2" s="213"/>
    </row>
    <row r="3" spans="1:25" s="560" customFormat="1" ht="12" x14ac:dyDescent="0.25">
      <c r="B3" s="215"/>
      <c r="C3" s="600"/>
      <c r="X3" s="217"/>
    </row>
    <row r="4" spans="1:25" s="559" customFormat="1" ht="30.75" customHeight="1" thickBot="1" x14ac:dyDescent="0.3">
      <c r="A4" s="560"/>
      <c r="B4" s="218"/>
      <c r="C4" s="214"/>
      <c r="D4" s="562" t="s">
        <v>412</v>
      </c>
      <c r="F4" s="563"/>
      <c r="G4" s="563"/>
      <c r="H4" s="563"/>
      <c r="I4" s="563"/>
      <c r="J4" s="563"/>
      <c r="K4" s="563"/>
      <c r="L4" s="563"/>
      <c r="M4" s="563"/>
      <c r="N4" s="563"/>
      <c r="O4" s="563"/>
      <c r="P4" s="563"/>
      <c r="Q4" s="563"/>
      <c r="R4" s="563"/>
      <c r="S4" s="563"/>
      <c r="T4" s="563"/>
      <c r="U4" s="563"/>
      <c r="V4" s="563"/>
      <c r="W4" s="563"/>
      <c r="X4" s="222"/>
    </row>
    <row r="5" spans="1:25" s="223" customFormat="1" ht="28.5" customHeight="1" thickBot="1" x14ac:dyDescent="0.3">
      <c r="A5" s="560"/>
      <c r="B5" s="231"/>
      <c r="C5" s="232"/>
      <c r="D5" s="233" t="s">
        <v>162</v>
      </c>
      <c r="E5" s="235"/>
      <c r="F5" s="235"/>
      <c r="G5" s="235"/>
      <c r="H5" s="235"/>
      <c r="I5" s="235"/>
      <c r="J5" s="235"/>
      <c r="K5" s="235"/>
      <c r="L5" s="235"/>
      <c r="M5" s="235"/>
      <c r="N5" s="235"/>
      <c r="O5" s="235"/>
      <c r="P5" s="235"/>
      <c r="Q5" s="235"/>
      <c r="R5" s="235"/>
      <c r="S5" s="235"/>
      <c r="T5" s="235"/>
      <c r="U5" s="235"/>
      <c r="V5" s="235"/>
      <c r="W5" s="235"/>
      <c r="X5" s="236"/>
    </row>
    <row r="6" spans="1:25" ht="12" x14ac:dyDescent="0.2">
      <c r="A6" s="560"/>
      <c r="B6" s="76"/>
      <c r="C6" s="78"/>
      <c r="X6" s="74"/>
    </row>
    <row r="7" spans="1:25" x14ac:dyDescent="0.2">
      <c r="B7" s="76"/>
      <c r="C7" s="78"/>
      <c r="X7" s="74"/>
    </row>
    <row r="8" spans="1:25" x14ac:dyDescent="0.2">
      <c r="B8" s="76"/>
      <c r="C8" s="78"/>
      <c r="D8" s="327"/>
      <c r="E8" s="327"/>
      <c r="W8" s="224"/>
      <c r="X8" s="85"/>
    </row>
    <row r="9" spans="1:25" s="129" customFormat="1" ht="18.75" customHeight="1" x14ac:dyDescent="0.25">
      <c r="A9" s="241"/>
      <c r="B9" s="127"/>
      <c r="C9" s="127"/>
      <c r="D9" s="123" t="s">
        <v>915</v>
      </c>
      <c r="E9" s="127"/>
      <c r="F9" s="127"/>
      <c r="G9" s="127"/>
      <c r="H9" s="127"/>
      <c r="I9" s="127"/>
      <c r="J9" s="127"/>
      <c r="K9" s="127"/>
      <c r="L9" s="127"/>
      <c r="M9" s="127"/>
      <c r="N9" s="127"/>
      <c r="O9" s="127"/>
      <c r="P9" s="127"/>
      <c r="Q9" s="127"/>
      <c r="R9" s="127"/>
      <c r="S9" s="127"/>
      <c r="T9" s="127"/>
      <c r="U9" s="127"/>
      <c r="V9" s="127"/>
      <c r="W9" s="127"/>
      <c r="X9" s="127"/>
      <c r="Y9" s="243"/>
    </row>
    <row r="10" spans="1:25" x14ac:dyDescent="0.2">
      <c r="A10" s="242"/>
      <c r="B10" s="330"/>
      <c r="C10" s="330"/>
      <c r="D10" s="636" t="s">
        <v>1073</v>
      </c>
      <c r="E10" s="637"/>
      <c r="F10" s="638"/>
      <c r="G10" s="638"/>
      <c r="H10" s="638"/>
      <c r="I10" s="638"/>
      <c r="J10" s="588"/>
      <c r="K10" s="588"/>
      <c r="L10" s="588"/>
      <c r="M10" s="588"/>
      <c r="N10" s="588"/>
      <c r="O10" s="588"/>
      <c r="P10" s="588"/>
      <c r="Q10" s="588"/>
      <c r="R10" s="588"/>
      <c r="S10" s="588"/>
      <c r="T10" s="588"/>
      <c r="U10" s="588"/>
      <c r="V10" s="588"/>
      <c r="W10" s="588"/>
      <c r="X10" s="85"/>
    </row>
    <row r="11" spans="1:25" x14ac:dyDescent="0.2">
      <c r="B11" s="329"/>
      <c r="C11" s="601"/>
      <c r="D11" s="330"/>
      <c r="E11" s="330"/>
      <c r="F11" s="331"/>
      <c r="G11" s="331"/>
      <c r="H11" s="331"/>
      <c r="I11" s="331"/>
      <c r="J11" s="588"/>
      <c r="K11" s="588"/>
      <c r="L11" s="588"/>
      <c r="M11" s="588"/>
      <c r="N11" s="588"/>
      <c r="O11" s="588"/>
      <c r="P11" s="588"/>
      <c r="Q11" s="588"/>
      <c r="R11" s="588"/>
      <c r="S11" s="588"/>
      <c r="T11" s="588"/>
      <c r="U11" s="588"/>
      <c r="V11" s="588"/>
      <c r="W11" s="588"/>
      <c r="X11" s="85"/>
    </row>
    <row r="12" spans="1:25" ht="15" customHeight="1" x14ac:dyDescent="0.2">
      <c r="B12" s="329"/>
      <c r="C12" s="601"/>
      <c r="D12" s="127"/>
      <c r="E12" s="127"/>
      <c r="F12" s="127"/>
      <c r="G12" s="261"/>
      <c r="H12" s="261"/>
      <c r="I12" s="261"/>
      <c r="J12" s="260"/>
      <c r="K12" s="260"/>
      <c r="L12" s="260"/>
      <c r="M12" s="260"/>
      <c r="N12" s="260"/>
      <c r="O12" s="262"/>
      <c r="P12" s="262"/>
      <c r="Q12" s="262"/>
      <c r="R12" s="262"/>
      <c r="S12" s="262"/>
      <c r="T12" s="262"/>
      <c r="U12" s="262"/>
      <c r="V12" s="127"/>
      <c r="W12" s="127"/>
      <c r="X12" s="127"/>
    </row>
    <row r="13" spans="1:25" ht="39" customHeight="1" x14ac:dyDescent="0.2">
      <c r="B13" s="329"/>
      <c r="C13" s="601"/>
      <c r="D13" s="590" t="s">
        <v>267</v>
      </c>
      <c r="E13" s="590" t="s">
        <v>398</v>
      </c>
      <c r="F13" s="591" t="s">
        <v>1074</v>
      </c>
      <c r="G13" s="591" t="s">
        <v>430</v>
      </c>
      <c r="H13" s="591" t="s">
        <v>425</v>
      </c>
      <c r="I13" s="259" t="s">
        <v>360</v>
      </c>
      <c r="J13" s="591" t="s">
        <v>417</v>
      </c>
      <c r="K13" s="591" t="s">
        <v>1075</v>
      </c>
      <c r="L13" s="591" t="s">
        <v>1076</v>
      </c>
      <c r="M13" s="591" t="s">
        <v>423</v>
      </c>
      <c r="N13" s="591" t="s">
        <v>424</v>
      </c>
      <c r="O13" s="591" t="s">
        <v>418</v>
      </c>
      <c r="P13" s="591" t="s">
        <v>426</v>
      </c>
      <c r="Q13" s="591" t="s">
        <v>1076</v>
      </c>
      <c r="R13" s="591" t="s">
        <v>425</v>
      </c>
      <c r="S13" s="591" t="s">
        <v>419</v>
      </c>
      <c r="T13" s="591" t="s">
        <v>420</v>
      </c>
      <c r="U13" s="591" t="s">
        <v>175</v>
      </c>
      <c r="V13" s="591"/>
      <c r="W13" s="591"/>
      <c r="X13" s="85"/>
    </row>
    <row r="14" spans="1:25" ht="16.5" customHeight="1" x14ac:dyDescent="0.2">
      <c r="B14" s="329"/>
      <c r="C14" s="601"/>
      <c r="F14" s="591" t="s">
        <v>416</v>
      </c>
      <c r="G14" s="591" t="s">
        <v>415</v>
      </c>
      <c r="H14" s="639" t="s">
        <v>427</v>
      </c>
      <c r="I14" s="591" t="s">
        <v>1077</v>
      </c>
      <c r="J14" s="591" t="s">
        <v>415</v>
      </c>
      <c r="K14" s="591" t="s">
        <v>427</v>
      </c>
      <c r="L14" s="591" t="s">
        <v>427</v>
      </c>
      <c r="M14" s="258" t="s">
        <v>427</v>
      </c>
      <c r="N14" s="258" t="s">
        <v>427</v>
      </c>
      <c r="O14" s="591" t="s">
        <v>415</v>
      </c>
      <c r="P14" s="591" t="s">
        <v>427</v>
      </c>
      <c r="Q14" s="591" t="s">
        <v>427</v>
      </c>
      <c r="R14" s="639" t="s">
        <v>427</v>
      </c>
      <c r="S14" s="591" t="s">
        <v>422</v>
      </c>
      <c r="T14" s="591" t="s">
        <v>422</v>
      </c>
      <c r="U14" s="591" t="s">
        <v>421</v>
      </c>
      <c r="V14" s="593"/>
      <c r="W14" s="593"/>
      <c r="X14" s="85"/>
    </row>
    <row r="15" spans="1:25" ht="11.25" customHeight="1" x14ac:dyDescent="0.2">
      <c r="B15" s="329"/>
      <c r="C15" s="601"/>
      <c r="D15" s="226" t="s">
        <v>919</v>
      </c>
      <c r="E15" s="226"/>
      <c r="F15" s="120"/>
      <c r="G15" s="120"/>
      <c r="H15" s="164"/>
      <c r="I15" s="164"/>
      <c r="J15" s="164"/>
      <c r="K15" s="635"/>
      <c r="L15" s="635"/>
      <c r="M15" s="198"/>
      <c r="N15" s="198"/>
      <c r="O15" s="198"/>
      <c r="P15" s="198"/>
      <c r="Q15" s="635"/>
      <c r="R15" s="635"/>
      <c r="S15" s="198"/>
      <c r="T15" s="198"/>
      <c r="U15" s="198"/>
      <c r="V15" s="198"/>
      <c r="W15" s="198"/>
      <c r="X15" s="85"/>
    </row>
    <row r="16" spans="1:25" x14ac:dyDescent="0.2">
      <c r="A16" s="66"/>
      <c r="B16" s="329"/>
      <c r="C16" s="601"/>
      <c r="D16" s="596" t="s">
        <v>920</v>
      </c>
      <c r="E16" s="596" t="s">
        <v>921</v>
      </c>
      <c r="F16" s="305">
        <v>148871</v>
      </c>
      <c r="G16" s="250">
        <v>1036.7533180800001</v>
      </c>
      <c r="H16" s="250">
        <v>3599837.91</v>
      </c>
      <c r="I16" s="305"/>
      <c r="J16" s="250">
        <v>2479.0855358919998</v>
      </c>
      <c r="K16" s="250">
        <v>3704551.01</v>
      </c>
      <c r="L16" s="250"/>
      <c r="M16" s="253"/>
      <c r="N16" s="253"/>
      <c r="O16" s="250">
        <v>5899.0657128694602</v>
      </c>
      <c r="P16" s="250">
        <v>12760191.341387</v>
      </c>
      <c r="Q16" s="250"/>
      <c r="R16" s="250">
        <v>85186</v>
      </c>
      <c r="S16" s="250"/>
      <c r="T16" s="250">
        <f>367.85*0.956</f>
        <v>351.66460000000001</v>
      </c>
      <c r="U16" s="250">
        <f>13944.74+15379.26</f>
        <v>29324</v>
      </c>
      <c r="V16" s="250"/>
      <c r="W16" s="596"/>
      <c r="X16" s="85"/>
    </row>
    <row r="17" spans="1:24" x14ac:dyDescent="0.2">
      <c r="B17" s="329"/>
      <c r="C17" s="601"/>
      <c r="D17" s="596" t="s">
        <v>926</v>
      </c>
      <c r="E17" s="596" t="s">
        <v>927</v>
      </c>
      <c r="F17" s="305">
        <v>47540</v>
      </c>
      <c r="G17" s="250">
        <v>253.6662535344</v>
      </c>
      <c r="H17" s="250">
        <v>880785.60254999995</v>
      </c>
      <c r="I17" s="305"/>
      <c r="J17" s="250">
        <v>519.40161260591901</v>
      </c>
      <c r="K17" s="250">
        <v>776153.03736688499</v>
      </c>
      <c r="L17" s="250"/>
      <c r="M17" s="253"/>
      <c r="N17" s="253"/>
      <c r="O17" s="250">
        <v>3797.1026469583198</v>
      </c>
      <c r="P17" s="250">
        <v>7753380.3099999996</v>
      </c>
      <c r="Q17" s="250"/>
      <c r="R17" s="250">
        <v>33275.22</v>
      </c>
      <c r="S17" s="250"/>
      <c r="T17" s="250">
        <v>7.36</v>
      </c>
      <c r="U17" s="250">
        <f>5675.93+16361.07</f>
        <v>22037</v>
      </c>
      <c r="V17" s="250"/>
      <c r="W17" s="596"/>
      <c r="X17" s="85"/>
    </row>
    <row r="18" spans="1:24" x14ac:dyDescent="0.2">
      <c r="B18" s="329"/>
      <c r="C18" s="601"/>
      <c r="D18" s="596" t="s">
        <v>931</v>
      </c>
      <c r="E18" s="596" t="s">
        <v>932</v>
      </c>
      <c r="F18" s="305">
        <v>37251</v>
      </c>
      <c r="G18" s="250"/>
      <c r="H18" s="250"/>
      <c r="I18" s="305"/>
      <c r="J18" s="250">
        <v>1087.9487928000001</v>
      </c>
      <c r="K18" s="250">
        <v>1076616</v>
      </c>
      <c r="L18" s="250">
        <v>641994</v>
      </c>
      <c r="M18" s="253"/>
      <c r="N18" s="253"/>
      <c r="O18" s="250">
        <v>1314.508734</v>
      </c>
      <c r="P18" s="250">
        <v>1964886</v>
      </c>
      <c r="Q18" s="250"/>
      <c r="R18" s="250"/>
      <c r="S18" s="250"/>
      <c r="T18" s="250">
        <v>179.5</v>
      </c>
      <c r="U18" s="250">
        <f>2685.25+4159.75</f>
        <v>6845</v>
      </c>
      <c r="V18" s="250"/>
      <c r="W18" s="596"/>
      <c r="X18" s="85"/>
    </row>
    <row r="19" spans="1:24" x14ac:dyDescent="0.2">
      <c r="B19" s="329"/>
      <c r="C19" s="601"/>
      <c r="D19" s="596" t="s">
        <v>935</v>
      </c>
      <c r="E19" s="596" t="s">
        <v>936</v>
      </c>
      <c r="F19" s="305">
        <v>59475</v>
      </c>
      <c r="G19" s="250"/>
      <c r="H19" s="250"/>
      <c r="I19" s="305"/>
      <c r="J19" s="250">
        <v>1105.7490399999999</v>
      </c>
      <c r="K19" s="250">
        <v>602545.49</v>
      </c>
      <c r="L19" s="250">
        <v>1227333.33</v>
      </c>
      <c r="M19" s="253"/>
      <c r="N19" s="253"/>
      <c r="O19" s="250">
        <v>1789.47362703</v>
      </c>
      <c r="P19" s="250">
        <v>2442405.19</v>
      </c>
      <c r="Q19" s="250">
        <v>271861.11</v>
      </c>
      <c r="R19" s="250"/>
      <c r="S19" s="250"/>
      <c r="T19" s="250">
        <f>238.26+0.185</f>
        <v>238.44499999999999</v>
      </c>
      <c r="U19" s="250">
        <f>5329.43+16614.2+60.37</f>
        <v>22004</v>
      </c>
      <c r="V19" s="250"/>
      <c r="W19" s="596"/>
      <c r="X19" s="85"/>
    </row>
    <row r="20" spans="1:24" x14ac:dyDescent="0.2">
      <c r="B20" s="329"/>
      <c r="C20" s="601"/>
      <c r="D20" s="596" t="s">
        <v>939</v>
      </c>
      <c r="E20" s="596" t="s">
        <v>940</v>
      </c>
      <c r="F20" s="305">
        <v>30781</v>
      </c>
      <c r="G20" s="250"/>
      <c r="H20" s="250"/>
      <c r="I20" s="305"/>
      <c r="J20" s="250">
        <v>813.21548891600003</v>
      </c>
      <c r="K20" s="250">
        <v>845646.88</v>
      </c>
      <c r="L20" s="250">
        <v>432055.55</v>
      </c>
      <c r="M20" s="253"/>
      <c r="N20" s="253"/>
      <c r="O20" s="250">
        <v>1266.229505298</v>
      </c>
      <c r="P20" s="250">
        <v>1832338.162</v>
      </c>
      <c r="Q20" s="250">
        <v>70621.11</v>
      </c>
      <c r="R20" s="250"/>
      <c r="S20" s="250"/>
      <c r="T20" s="250">
        <v>430.1</v>
      </c>
      <c r="U20" s="250">
        <f>6111+5500</f>
        <v>11611</v>
      </c>
      <c r="V20" s="250"/>
      <c r="W20" s="596"/>
      <c r="X20" s="85"/>
    </row>
    <row r="21" spans="1:24" x14ac:dyDescent="0.2">
      <c r="B21" s="329"/>
      <c r="C21" s="601"/>
      <c r="D21" s="596" t="s">
        <v>943</v>
      </c>
      <c r="E21" s="596" t="s">
        <v>944</v>
      </c>
      <c r="F21" s="305">
        <v>20808</v>
      </c>
      <c r="G21" s="250"/>
      <c r="H21" s="250"/>
      <c r="I21" s="305"/>
      <c r="J21" s="250">
        <v>272.00306462075997</v>
      </c>
      <c r="K21" s="250">
        <v>280771.1703</v>
      </c>
      <c r="L21" s="250">
        <v>146944.44</v>
      </c>
      <c r="M21" s="253"/>
      <c r="N21" s="253"/>
      <c r="O21" s="250">
        <v>2739.1011169499998</v>
      </c>
      <c r="P21" s="250">
        <v>4094321.55</v>
      </c>
      <c r="Q21" s="250"/>
      <c r="R21" s="250"/>
      <c r="S21" s="250"/>
      <c r="T21" s="250">
        <v>48.01</v>
      </c>
      <c r="U21" s="250">
        <f>1818.67+4329.34</f>
        <v>6148.01</v>
      </c>
      <c r="V21" s="250"/>
      <c r="W21" s="596"/>
      <c r="X21" s="85"/>
    </row>
    <row r="22" spans="1:24" x14ac:dyDescent="0.2">
      <c r="B22" s="329"/>
      <c r="C22" s="601"/>
      <c r="D22" s="596" t="s">
        <v>947</v>
      </c>
      <c r="E22" s="596" t="s">
        <v>948</v>
      </c>
      <c r="F22" s="305">
        <v>46622</v>
      </c>
      <c r="G22" s="250"/>
      <c r="H22" s="250"/>
      <c r="I22" s="305"/>
      <c r="J22" s="250"/>
      <c r="K22" s="250"/>
      <c r="L22" s="250"/>
      <c r="M22" s="253"/>
      <c r="N22" s="253"/>
      <c r="O22" s="250"/>
      <c r="P22" s="250"/>
      <c r="Q22" s="250"/>
      <c r="R22" s="250"/>
      <c r="S22" s="250"/>
      <c r="T22" s="250"/>
      <c r="U22" s="250"/>
      <c r="V22" s="250"/>
      <c r="W22" s="596"/>
      <c r="X22" s="85"/>
    </row>
    <row r="23" spans="1:24" ht="12" thickBot="1" x14ac:dyDescent="0.25">
      <c r="B23" s="329"/>
      <c r="C23" s="601"/>
      <c r="D23" s="131"/>
      <c r="E23" s="131"/>
      <c r="F23" s="263">
        <f>SUM(F16:F22)</f>
        <v>391348</v>
      </c>
      <c r="G23" s="267">
        <f t="shared" ref="G23:H23" si="0">SUM(G16:G21)</f>
        <v>1290.4195716144002</v>
      </c>
      <c r="H23" s="267">
        <f t="shared" si="0"/>
        <v>4480623.5125500001</v>
      </c>
      <c r="I23" s="264"/>
      <c r="J23" s="267">
        <f>SUM(J16:J21)</f>
        <v>6277.4035348346788</v>
      </c>
      <c r="K23" s="267">
        <f>SUM(K16:K21)</f>
        <v>7286283.587666885</v>
      </c>
      <c r="L23" s="267">
        <f>SUM(L18:L21)</f>
        <v>2448327.3199999998</v>
      </c>
      <c r="M23" s="264"/>
      <c r="N23" s="264"/>
      <c r="O23" s="267">
        <f>SUM(O16:O21)</f>
        <v>16805.481343105781</v>
      </c>
      <c r="P23" s="267">
        <f t="shared" ref="P23:U23" si="1">SUM(P16:P21)</f>
        <v>30847522.553387001</v>
      </c>
      <c r="Q23" s="267">
        <f t="shared" si="1"/>
        <v>342482.22</v>
      </c>
      <c r="R23" s="267">
        <f t="shared" si="1"/>
        <v>118461.22</v>
      </c>
      <c r="S23" s="264"/>
      <c r="T23" s="267">
        <f t="shared" si="1"/>
        <v>1255.0795999999998</v>
      </c>
      <c r="U23" s="267">
        <f t="shared" si="1"/>
        <v>97969.01</v>
      </c>
      <c r="V23" s="264"/>
      <c r="W23" s="264"/>
      <c r="X23" s="85"/>
    </row>
    <row r="24" spans="1:24" ht="12" thickTop="1" x14ac:dyDescent="0.2">
      <c r="B24" s="329"/>
      <c r="C24" s="601"/>
      <c r="D24" s="226" t="s">
        <v>949</v>
      </c>
      <c r="E24" s="226"/>
      <c r="F24" s="246"/>
      <c r="G24" s="594"/>
      <c r="H24" s="246"/>
      <c r="I24" s="246"/>
      <c r="J24" s="238"/>
      <c r="K24" s="244"/>
      <c r="L24" s="244"/>
      <c r="M24" s="244"/>
      <c r="N24" s="244"/>
      <c r="O24" s="244"/>
      <c r="P24" s="244"/>
      <c r="Q24" s="244"/>
      <c r="R24" s="585"/>
      <c r="S24" s="244"/>
      <c r="T24" s="244"/>
      <c r="U24" s="244"/>
      <c r="V24" s="244"/>
      <c r="W24" s="252"/>
      <c r="X24" s="85"/>
    </row>
    <row r="25" spans="1:24" x14ac:dyDescent="0.2">
      <c r="B25" s="329"/>
      <c r="C25" s="601"/>
      <c r="D25" s="596" t="s">
        <v>950</v>
      </c>
      <c r="E25" s="596" t="s">
        <v>950</v>
      </c>
      <c r="F25" s="305">
        <v>12522</v>
      </c>
      <c r="G25" s="306"/>
      <c r="H25" s="305"/>
      <c r="I25" s="305"/>
      <c r="J25" s="596"/>
      <c r="K25" s="250"/>
      <c r="L25" s="250"/>
      <c r="M25" s="748"/>
      <c r="N25" s="748"/>
      <c r="O25" s="249">
        <v>2.06</v>
      </c>
      <c r="P25" s="249">
        <v>666219.60595446604</v>
      </c>
      <c r="Q25" s="249">
        <v>78225.394045534194</v>
      </c>
      <c r="R25" s="599"/>
      <c r="S25" s="307">
        <v>656.91</v>
      </c>
      <c r="T25" s="307" t="s">
        <v>170</v>
      </c>
      <c r="U25" s="249">
        <v>9456</v>
      </c>
      <c r="V25" s="249"/>
      <c r="W25" s="596"/>
      <c r="X25" s="85"/>
    </row>
    <row r="26" spans="1:24" x14ac:dyDescent="0.2">
      <c r="B26" s="329"/>
      <c r="C26" s="601"/>
      <c r="D26" s="596" t="s">
        <v>955</v>
      </c>
      <c r="E26" s="596" t="s">
        <v>955</v>
      </c>
      <c r="F26" s="305">
        <v>5011</v>
      </c>
      <c r="G26" s="306"/>
      <c r="H26" s="305"/>
      <c r="I26" s="305"/>
      <c r="J26" s="596"/>
      <c r="K26" s="250"/>
      <c r="L26" s="250"/>
      <c r="M26" s="748"/>
      <c r="N26" s="748"/>
      <c r="O26" s="307" t="s">
        <v>170</v>
      </c>
      <c r="P26" s="249">
        <v>28336</v>
      </c>
      <c r="Q26" s="249">
        <v>7084</v>
      </c>
      <c r="R26" s="599"/>
      <c r="S26" s="307" t="s">
        <v>170</v>
      </c>
      <c r="T26" s="307" t="s">
        <v>170</v>
      </c>
      <c r="U26" s="307" t="s">
        <v>170</v>
      </c>
      <c r="V26" s="249"/>
      <c r="W26" s="596"/>
      <c r="X26" s="85"/>
    </row>
    <row r="27" spans="1:24" x14ac:dyDescent="0.2">
      <c r="A27" s="66"/>
      <c r="B27" s="329"/>
      <c r="C27" s="601"/>
      <c r="D27" s="596" t="s">
        <v>958</v>
      </c>
      <c r="E27" s="596" t="s">
        <v>958</v>
      </c>
      <c r="F27" s="305">
        <v>3006</v>
      </c>
      <c r="G27" s="306"/>
      <c r="H27" s="305"/>
      <c r="I27" s="305"/>
      <c r="J27" s="596"/>
      <c r="K27" s="250"/>
      <c r="L27" s="250"/>
      <c r="M27" s="748"/>
      <c r="N27" s="748"/>
      <c r="O27" s="307" t="s">
        <v>170</v>
      </c>
      <c r="P27" s="249">
        <v>132512.5</v>
      </c>
      <c r="Q27" s="249">
        <v>26502.5</v>
      </c>
      <c r="R27" s="599"/>
      <c r="S27" s="307">
        <v>90</v>
      </c>
      <c r="T27" s="307" t="s">
        <v>170</v>
      </c>
      <c r="U27" s="249">
        <v>492</v>
      </c>
      <c r="V27" s="249"/>
      <c r="W27" s="596"/>
      <c r="X27" s="85"/>
    </row>
    <row r="28" spans="1:24" x14ac:dyDescent="0.2">
      <c r="B28" s="329"/>
      <c r="C28" s="601"/>
      <c r="D28" s="596" t="s">
        <v>960</v>
      </c>
      <c r="E28" s="596" t="s">
        <v>960</v>
      </c>
      <c r="F28" s="305">
        <v>10463</v>
      </c>
      <c r="G28" s="306"/>
      <c r="H28" s="305"/>
      <c r="I28" s="305"/>
      <c r="J28" s="596"/>
      <c r="K28" s="250"/>
      <c r="L28" s="250"/>
      <c r="M28" s="748"/>
      <c r="N28" s="748"/>
      <c r="O28" s="249">
        <v>1.8759999999999999</v>
      </c>
      <c r="P28" s="249">
        <v>250114.58620689699</v>
      </c>
      <c r="Q28" s="249">
        <v>32482.413793103398</v>
      </c>
      <c r="R28" s="228"/>
      <c r="S28" s="307" t="s">
        <v>170</v>
      </c>
      <c r="T28" s="307" t="s">
        <v>170</v>
      </c>
      <c r="U28" s="249">
        <v>1950</v>
      </c>
      <c r="V28" s="249"/>
      <c r="W28" s="596"/>
      <c r="X28" s="85"/>
    </row>
    <row r="29" spans="1:24" x14ac:dyDescent="0.2">
      <c r="B29" s="329"/>
      <c r="C29" s="601"/>
      <c r="D29" s="596" t="s">
        <v>963</v>
      </c>
      <c r="E29" s="596" t="s">
        <v>963</v>
      </c>
      <c r="F29" s="305">
        <v>4263</v>
      </c>
      <c r="G29" s="306"/>
      <c r="H29" s="305"/>
      <c r="I29" s="305"/>
      <c r="J29" s="596"/>
      <c r="K29" s="250"/>
      <c r="L29" s="250"/>
      <c r="M29" s="748"/>
      <c r="N29" s="748"/>
      <c r="O29" s="307" t="s">
        <v>170</v>
      </c>
      <c r="P29" s="249">
        <v>71983.387527839601</v>
      </c>
      <c r="Q29" s="249">
        <v>20625.612472160399</v>
      </c>
      <c r="R29" s="228"/>
      <c r="S29" s="307" t="s">
        <v>170</v>
      </c>
      <c r="T29" s="307" t="s">
        <v>170</v>
      </c>
      <c r="U29" s="249">
        <v>300</v>
      </c>
      <c r="V29" s="249"/>
      <c r="W29" s="596"/>
      <c r="X29" s="85"/>
    </row>
    <row r="30" spans="1:24" x14ac:dyDescent="0.2">
      <c r="B30" s="329"/>
      <c r="C30" s="601"/>
      <c r="D30" s="596" t="s">
        <v>965</v>
      </c>
      <c r="E30" s="596" t="s">
        <v>965</v>
      </c>
      <c r="F30" s="305">
        <v>2790</v>
      </c>
      <c r="G30" s="306"/>
      <c r="H30" s="305"/>
      <c r="I30" s="305"/>
      <c r="J30" s="596"/>
      <c r="K30" s="250"/>
      <c r="L30" s="250"/>
      <c r="M30" s="748"/>
      <c r="N30" s="748"/>
      <c r="O30" s="249">
        <v>0.621</v>
      </c>
      <c r="P30" s="249">
        <v>92424.009950248699</v>
      </c>
      <c r="Q30" s="249">
        <v>20621.990049751199</v>
      </c>
      <c r="R30" s="599"/>
      <c r="S30" s="307" t="s">
        <v>170</v>
      </c>
      <c r="T30" s="307" t="s">
        <v>170</v>
      </c>
      <c r="U30" s="249">
        <v>460</v>
      </c>
      <c r="V30" s="249"/>
      <c r="W30" s="596"/>
      <c r="X30" s="85"/>
    </row>
    <row r="31" spans="1:24" x14ac:dyDescent="0.2">
      <c r="B31" s="329"/>
      <c r="C31" s="601"/>
      <c r="D31" s="596" t="s">
        <v>967</v>
      </c>
      <c r="E31" s="596" t="s">
        <v>967</v>
      </c>
      <c r="F31" s="305">
        <v>9411</v>
      </c>
      <c r="G31" s="306"/>
      <c r="H31" s="305"/>
      <c r="I31" s="305"/>
      <c r="J31" s="596"/>
      <c r="K31" s="599"/>
      <c r="L31" s="599"/>
      <c r="M31" s="304"/>
      <c r="N31" s="304"/>
      <c r="O31" s="307" t="s">
        <v>170</v>
      </c>
      <c r="P31" s="307" t="s">
        <v>170</v>
      </c>
      <c r="Q31" s="307"/>
      <c r="R31" s="599"/>
      <c r="S31" s="307" t="s">
        <v>170</v>
      </c>
      <c r="T31" s="307" t="s">
        <v>170</v>
      </c>
      <c r="U31" s="249">
        <v>960</v>
      </c>
      <c r="V31" s="249"/>
      <c r="W31" s="596"/>
      <c r="X31" s="85"/>
    </row>
    <row r="32" spans="1:24" ht="12" thickBot="1" x14ac:dyDescent="0.25">
      <c r="B32" s="329"/>
      <c r="C32" s="601"/>
      <c r="D32" s="131"/>
      <c r="E32" s="131"/>
      <c r="F32" s="263">
        <f>SUM(F25:F31)</f>
        <v>47466</v>
      </c>
      <c r="G32" s="264"/>
      <c r="H32" s="264"/>
      <c r="I32" s="264"/>
      <c r="J32" s="264"/>
      <c r="K32" s="264"/>
      <c r="L32" s="264"/>
      <c r="M32" s="264"/>
      <c r="N32" s="264"/>
      <c r="O32" s="264"/>
      <c r="P32" s="264"/>
      <c r="Q32" s="264"/>
      <c r="R32" s="264"/>
      <c r="S32" s="264"/>
      <c r="T32" s="264"/>
      <c r="U32" s="264"/>
      <c r="V32" s="264"/>
      <c r="W32" s="264"/>
      <c r="X32" s="85"/>
    </row>
    <row r="33" spans="2:24" ht="12" thickTop="1" x14ac:dyDescent="0.25">
      <c r="B33" s="73"/>
      <c r="C33" s="256"/>
      <c r="D33" s="596"/>
      <c r="E33" s="596"/>
      <c r="F33" s="305"/>
      <c r="G33" s="306"/>
      <c r="H33" s="305"/>
      <c r="I33" s="305"/>
      <c r="J33" s="596"/>
      <c r="K33" s="599"/>
      <c r="L33" s="599"/>
      <c r="M33" s="304"/>
      <c r="N33" s="304"/>
      <c r="O33" s="596"/>
      <c r="P33" s="596"/>
      <c r="Q33" s="599"/>
      <c r="R33" s="599"/>
      <c r="S33" s="596"/>
      <c r="T33" s="596"/>
      <c r="U33" s="596"/>
      <c r="V33" s="596"/>
      <c r="W33" s="596"/>
      <c r="X33" s="74"/>
    </row>
    <row r="34" spans="2:24" x14ac:dyDescent="0.25">
      <c r="B34" s="73"/>
      <c r="C34" s="256"/>
      <c r="D34" s="596"/>
      <c r="E34" s="596"/>
      <c r="F34" s="305"/>
      <c r="G34" s="306"/>
      <c r="H34" s="305"/>
      <c r="I34" s="305"/>
      <c r="J34" s="596"/>
      <c r="K34" s="599"/>
      <c r="L34" s="599"/>
      <c r="M34" s="304"/>
      <c r="N34" s="304"/>
      <c r="O34" s="596"/>
      <c r="P34" s="596"/>
      <c r="Q34" s="599"/>
      <c r="R34" s="599"/>
      <c r="S34" s="596"/>
      <c r="T34" s="596"/>
      <c r="U34" s="596"/>
      <c r="V34" s="596"/>
      <c r="W34" s="596"/>
      <c r="X34" s="74"/>
    </row>
    <row r="35" spans="2:24" x14ac:dyDescent="0.25">
      <c r="B35" s="73"/>
      <c r="C35" s="256"/>
      <c r="K35" s="441"/>
      <c r="L35" s="441"/>
      <c r="Q35" s="441"/>
      <c r="R35" s="441"/>
      <c r="X35" s="74"/>
    </row>
    <row r="36" spans="2:24" x14ac:dyDescent="0.25">
      <c r="B36" s="73"/>
      <c r="C36" s="256"/>
      <c r="X36" s="74"/>
    </row>
    <row r="37" spans="2:24" x14ac:dyDescent="0.25">
      <c r="B37" s="73"/>
      <c r="C37" s="256"/>
      <c r="X37" s="74"/>
    </row>
    <row r="38" spans="2:24" x14ac:dyDescent="0.25">
      <c r="B38" s="73"/>
      <c r="C38" s="256"/>
      <c r="X38" s="74"/>
    </row>
    <row r="39" spans="2:24" x14ac:dyDescent="0.25">
      <c r="B39" s="73"/>
      <c r="C39" s="256"/>
      <c r="X39" s="74"/>
    </row>
    <row r="40" spans="2:24" x14ac:dyDescent="0.25">
      <c r="B40" s="73"/>
      <c r="C40" s="256"/>
      <c r="X40" s="74"/>
    </row>
    <row r="41" spans="2:24" x14ac:dyDescent="0.25">
      <c r="B41" s="73"/>
      <c r="C41" s="256"/>
      <c r="X41" s="74"/>
    </row>
    <row r="42" spans="2:24" x14ac:dyDescent="0.25">
      <c r="B42" s="86"/>
      <c r="C42" s="87"/>
      <c r="D42" s="87"/>
      <c r="E42" s="87"/>
      <c r="F42" s="87"/>
      <c r="G42" s="87"/>
      <c r="H42" s="87"/>
      <c r="I42" s="87"/>
      <c r="J42" s="87"/>
      <c r="K42" s="87"/>
      <c r="L42" s="87"/>
      <c r="M42" s="87"/>
      <c r="N42" s="87"/>
      <c r="O42" s="87"/>
      <c r="P42" s="87"/>
      <c r="Q42" s="87"/>
      <c r="S42" s="87"/>
      <c r="T42" s="87"/>
      <c r="U42" s="87"/>
      <c r="V42" s="87"/>
      <c r="W42" s="87"/>
      <c r="X42" s="89"/>
    </row>
  </sheetData>
  <sheetProtection algorithmName="SHA-512" hashValue="jXTNTXjM1R+ZPlP4R4itm2cE3MchSn/apW0kYkeRZOI2+WvzchNaNPE1zUSdbNGmazczrQZOvC5X2X2jkoQ+oA==" saltValue="iDX2DnX1XHwKkdJr4yAdNg==" spinCount="100000" sheet="1" objects="1" scenarios="1"/>
  <mergeCells count="6">
    <mergeCell ref="M30:N30"/>
    <mergeCell ref="M25:N25"/>
    <mergeCell ref="M26:N26"/>
    <mergeCell ref="M27:N27"/>
    <mergeCell ref="M28:N28"/>
    <mergeCell ref="M29:N29"/>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7C873-F736-4CEC-ACB1-FF3DF210D66C}">
  <sheetPr>
    <tabColor rgb="FF015890"/>
    <pageSetUpPr autoPageBreaks="0"/>
  </sheetPr>
  <dimension ref="A2:M59"/>
  <sheetViews>
    <sheetView showGridLines="0" zoomScaleNormal="100" workbookViewId="0"/>
  </sheetViews>
  <sheetFormatPr defaultRowHeight="11.25" x14ac:dyDescent="0.25"/>
  <cols>
    <col min="1" max="1" width="2.140625" style="308" customWidth="1"/>
    <col min="2" max="4" width="10.140625" style="324" customWidth="1"/>
    <col min="5" max="5" width="10.140625" style="441" customWidth="1"/>
    <col min="6" max="13" width="10.140625" style="324" customWidth="1"/>
    <col min="14" max="16384" width="9.140625" style="308"/>
  </cols>
  <sheetData>
    <row r="2" spans="1:13" s="312" customFormat="1" ht="14.25" x14ac:dyDescent="0.25">
      <c r="A2" s="308"/>
      <c r="B2" s="309"/>
      <c r="C2" s="310"/>
      <c r="D2" s="310"/>
      <c r="E2" s="310"/>
      <c r="F2" s="310"/>
      <c r="G2" s="310"/>
      <c r="H2" s="310"/>
      <c r="I2" s="310"/>
      <c r="J2" s="310"/>
      <c r="K2" s="310"/>
      <c r="L2" s="310"/>
      <c r="M2" s="311"/>
    </row>
    <row r="3" spans="1:13" s="314" customFormat="1" ht="12" x14ac:dyDescent="0.25">
      <c r="B3" s="313"/>
      <c r="E3" s="315"/>
      <c r="M3" s="316"/>
    </row>
    <row r="4" spans="1:13" s="312" customFormat="1" ht="30.75" customHeight="1" thickBot="1" x14ac:dyDescent="0.3">
      <c r="A4" s="314"/>
      <c r="B4" s="317"/>
      <c r="C4" s="318"/>
      <c r="D4" s="319" t="s">
        <v>1032</v>
      </c>
      <c r="E4" s="320"/>
      <c r="F4" s="321"/>
      <c r="G4" s="321"/>
      <c r="H4" s="321"/>
      <c r="I4" s="321"/>
      <c r="J4" s="321"/>
      <c r="K4" s="321"/>
      <c r="L4" s="321"/>
      <c r="M4" s="322"/>
    </row>
    <row r="5" spans="1:13" s="323" customFormat="1" ht="28.5" customHeight="1" thickBot="1" x14ac:dyDescent="0.3">
      <c r="A5" s="314"/>
      <c r="B5" s="113"/>
      <c r="C5" s="114"/>
      <c r="D5" s="115" t="s">
        <v>1033</v>
      </c>
      <c r="E5" s="116"/>
      <c r="F5" s="117"/>
      <c r="G5" s="118"/>
      <c r="H5" s="118"/>
      <c r="I5" s="118"/>
      <c r="J5" s="118"/>
      <c r="K5" s="118"/>
      <c r="L5" s="118"/>
      <c r="M5" s="119"/>
    </row>
    <row r="6" spans="1:13" ht="12" x14ac:dyDescent="0.2">
      <c r="A6" s="314"/>
      <c r="B6" s="76"/>
      <c r="D6" s="325"/>
      <c r="E6" s="326"/>
      <c r="F6" s="325"/>
      <c r="M6" s="74"/>
    </row>
    <row r="7" spans="1:13" x14ac:dyDescent="0.2">
      <c r="B7" s="76"/>
      <c r="D7" s="325"/>
      <c r="E7" s="326"/>
      <c r="F7" s="325"/>
      <c r="M7" s="74"/>
    </row>
    <row r="8" spans="1:13" x14ac:dyDescent="0.2">
      <c r="B8" s="76"/>
      <c r="C8" s="327"/>
      <c r="D8" s="326"/>
      <c r="E8" s="326"/>
      <c r="F8" s="325"/>
      <c r="M8" s="74"/>
    </row>
    <row r="9" spans="1:13" s="129" customFormat="1" ht="18.75" customHeight="1" x14ac:dyDescent="0.25">
      <c r="A9" s="328"/>
      <c r="B9" s="633"/>
      <c r="C9" s="582" t="s">
        <v>1034</v>
      </c>
      <c r="D9" s="583"/>
      <c r="E9" s="583"/>
      <c r="F9" s="583"/>
      <c r="G9" s="584"/>
      <c r="H9" s="584"/>
      <c r="I9" s="584"/>
      <c r="J9" s="584"/>
      <c r="K9" s="584"/>
      <c r="L9" s="584"/>
      <c r="M9" s="128"/>
    </row>
    <row r="10" spans="1:13" s="324" customFormat="1" x14ac:dyDescent="0.2">
      <c r="A10" s="308"/>
      <c r="B10" s="329"/>
      <c r="C10" s="330"/>
      <c r="D10" s="330"/>
      <c r="E10" s="330"/>
      <c r="F10" s="330"/>
      <c r="G10" s="330"/>
      <c r="H10" s="330"/>
      <c r="I10" s="330"/>
      <c r="J10" s="330"/>
      <c r="K10" s="330"/>
      <c r="L10" s="330"/>
      <c r="M10" s="85"/>
    </row>
    <row r="11" spans="1:13" s="324" customFormat="1" x14ac:dyDescent="0.2">
      <c r="A11" s="308"/>
      <c r="B11" s="329"/>
      <c r="C11" s="330"/>
      <c r="D11" s="330"/>
      <c r="E11" s="330"/>
      <c r="F11" s="330"/>
      <c r="G11" s="330"/>
      <c r="H11" s="330"/>
      <c r="I11" s="330"/>
      <c r="J11" s="330"/>
      <c r="K11" s="330"/>
      <c r="L11" s="330"/>
      <c r="M11" s="85"/>
    </row>
    <row r="12" spans="1:13" s="324" customFormat="1" ht="48.75" customHeight="1" x14ac:dyDescent="0.2">
      <c r="A12" s="66"/>
      <c r="B12" s="329"/>
      <c r="C12" s="762" t="s">
        <v>1035</v>
      </c>
      <c r="D12" s="762"/>
      <c r="E12" s="699" t="s">
        <v>1036</v>
      </c>
      <c r="F12" s="699"/>
      <c r="G12" s="699"/>
      <c r="H12" s="699"/>
      <c r="I12" s="699"/>
      <c r="J12" s="699"/>
      <c r="K12" s="699"/>
      <c r="L12" s="699"/>
      <c r="M12" s="85"/>
    </row>
    <row r="13" spans="1:13" s="324" customFormat="1" ht="48.75" customHeight="1" x14ac:dyDescent="0.2">
      <c r="A13" s="66"/>
      <c r="B13" s="329"/>
      <c r="C13" s="762" t="s">
        <v>1037</v>
      </c>
      <c r="D13" s="762"/>
      <c r="E13" s="699" t="s">
        <v>1038</v>
      </c>
      <c r="F13" s="699"/>
      <c r="G13" s="699"/>
      <c r="H13" s="699"/>
      <c r="I13" s="699"/>
      <c r="J13" s="699"/>
      <c r="K13" s="699"/>
      <c r="L13" s="699"/>
      <c r="M13" s="85"/>
    </row>
    <row r="14" spans="1:13" s="324" customFormat="1" ht="48.75" customHeight="1" x14ac:dyDescent="0.2">
      <c r="A14" s="66"/>
      <c r="B14" s="329"/>
      <c r="C14" s="762" t="s">
        <v>1039</v>
      </c>
      <c r="D14" s="762"/>
      <c r="E14" s="699" t="s">
        <v>1040</v>
      </c>
      <c r="F14" s="699"/>
      <c r="G14" s="699"/>
      <c r="H14" s="699"/>
      <c r="I14" s="699"/>
      <c r="J14" s="699"/>
      <c r="K14" s="699"/>
      <c r="L14" s="699"/>
      <c r="M14" s="85"/>
    </row>
    <row r="15" spans="1:13" s="324" customFormat="1" x14ac:dyDescent="0.2">
      <c r="A15" s="66"/>
      <c r="B15" s="329"/>
      <c r="C15" s="330"/>
      <c r="D15" s="330"/>
      <c r="E15" s="330"/>
      <c r="F15" s="330"/>
      <c r="G15" s="330"/>
      <c r="H15" s="330"/>
      <c r="I15" s="330"/>
      <c r="J15" s="330"/>
      <c r="K15" s="330"/>
      <c r="L15" s="330"/>
      <c r="M15" s="85"/>
    </row>
    <row r="16" spans="1:13" s="324" customFormat="1" x14ac:dyDescent="0.2">
      <c r="A16" s="308"/>
      <c r="B16" s="329"/>
      <c r="C16" s="330"/>
      <c r="D16" s="330"/>
      <c r="E16" s="330"/>
      <c r="F16" s="330"/>
      <c r="G16" s="330"/>
      <c r="H16" s="330"/>
      <c r="I16" s="330"/>
      <c r="J16" s="330"/>
      <c r="K16" s="330"/>
      <c r="L16" s="330"/>
      <c r="M16" s="85"/>
    </row>
    <row r="17" spans="1:13" s="129" customFormat="1" ht="18.75" customHeight="1" x14ac:dyDescent="0.25">
      <c r="A17" s="328"/>
      <c r="B17" s="633"/>
      <c r="C17" s="582" t="s">
        <v>1041</v>
      </c>
      <c r="D17" s="583"/>
      <c r="E17" s="583"/>
      <c r="F17" s="583"/>
      <c r="G17" s="584"/>
      <c r="H17" s="584"/>
      <c r="I17" s="584"/>
      <c r="J17" s="584"/>
      <c r="K17" s="584"/>
      <c r="L17" s="584"/>
      <c r="M17" s="128"/>
    </row>
    <row r="18" spans="1:13" s="324" customFormat="1" x14ac:dyDescent="0.2">
      <c r="A18" s="308"/>
      <c r="B18" s="329"/>
      <c r="C18" s="330"/>
      <c r="D18" s="330"/>
      <c r="E18" s="330"/>
      <c r="F18" s="330"/>
      <c r="G18" s="330"/>
      <c r="H18" s="330"/>
      <c r="I18" s="330"/>
      <c r="J18" s="330"/>
      <c r="K18" s="330"/>
      <c r="L18" s="330"/>
      <c r="M18" s="85"/>
    </row>
    <row r="19" spans="1:13" s="324" customFormat="1" x14ac:dyDescent="0.2">
      <c r="A19" s="66"/>
      <c r="B19" s="329"/>
      <c r="C19" s="330"/>
      <c r="D19" s="330"/>
      <c r="E19" s="330"/>
      <c r="F19" s="330"/>
      <c r="G19" s="330"/>
      <c r="H19" s="330"/>
      <c r="I19" s="330"/>
      <c r="J19" s="330"/>
      <c r="K19" s="330"/>
      <c r="L19" s="330"/>
      <c r="M19" s="85"/>
    </row>
    <row r="20" spans="1:13" s="324" customFormat="1" ht="48.75" customHeight="1" x14ac:dyDescent="0.2">
      <c r="A20" s="66"/>
      <c r="B20" s="329"/>
      <c r="C20" s="762" t="s">
        <v>127</v>
      </c>
      <c r="D20" s="762"/>
      <c r="E20" s="699" t="s">
        <v>1042</v>
      </c>
      <c r="F20" s="699"/>
      <c r="G20" s="699"/>
      <c r="H20" s="699"/>
      <c r="I20" s="699"/>
      <c r="J20" s="699"/>
      <c r="K20" s="699"/>
      <c r="L20" s="699"/>
      <c r="M20" s="85"/>
    </row>
    <row r="21" spans="1:13" s="324" customFormat="1" ht="48.75" customHeight="1" x14ac:dyDescent="0.2">
      <c r="A21" s="66"/>
      <c r="B21" s="329"/>
      <c r="C21" s="762" t="s">
        <v>1043</v>
      </c>
      <c r="D21" s="762"/>
      <c r="E21" s="699" t="s">
        <v>1044</v>
      </c>
      <c r="F21" s="699"/>
      <c r="G21" s="699"/>
      <c r="H21" s="699"/>
      <c r="I21" s="699"/>
      <c r="J21" s="699"/>
      <c r="K21" s="699"/>
      <c r="L21" s="699"/>
      <c r="M21" s="85"/>
    </row>
    <row r="22" spans="1:13" s="324" customFormat="1" ht="48.75" customHeight="1" x14ac:dyDescent="0.2">
      <c r="A22" s="66"/>
      <c r="B22" s="329"/>
      <c r="C22" s="762" t="s">
        <v>125</v>
      </c>
      <c r="D22" s="762"/>
      <c r="E22" s="699" t="s">
        <v>1045</v>
      </c>
      <c r="F22" s="699"/>
      <c r="G22" s="699"/>
      <c r="H22" s="699"/>
      <c r="I22" s="699"/>
      <c r="J22" s="699"/>
      <c r="K22" s="699"/>
      <c r="L22" s="699"/>
      <c r="M22" s="85"/>
    </row>
    <row r="23" spans="1:13" s="324" customFormat="1" ht="48.75" customHeight="1" x14ac:dyDescent="0.2">
      <c r="A23" s="66"/>
      <c r="B23" s="329"/>
      <c r="C23" s="762" t="s">
        <v>1046</v>
      </c>
      <c r="D23" s="762"/>
      <c r="E23" s="699" t="s">
        <v>1047</v>
      </c>
      <c r="F23" s="699"/>
      <c r="G23" s="699"/>
      <c r="H23" s="699"/>
      <c r="I23" s="699"/>
      <c r="J23" s="699"/>
      <c r="K23" s="699"/>
      <c r="L23" s="699"/>
      <c r="M23" s="85"/>
    </row>
    <row r="24" spans="1:13" s="324" customFormat="1" ht="48.75" customHeight="1" x14ac:dyDescent="0.2">
      <c r="A24" s="66"/>
      <c r="B24" s="329"/>
      <c r="C24" s="762" t="s">
        <v>1048</v>
      </c>
      <c r="D24" s="762"/>
      <c r="E24" s="699" t="s">
        <v>1049</v>
      </c>
      <c r="F24" s="699"/>
      <c r="G24" s="699"/>
      <c r="H24" s="699"/>
      <c r="I24" s="699"/>
      <c r="J24" s="699"/>
      <c r="K24" s="699"/>
      <c r="L24" s="699"/>
      <c r="M24" s="85"/>
    </row>
    <row r="25" spans="1:13" s="324" customFormat="1" x14ac:dyDescent="0.2">
      <c r="A25" s="308"/>
      <c r="B25" s="329"/>
      <c r="C25" s="330"/>
      <c r="D25" s="330"/>
      <c r="E25" s="330"/>
      <c r="F25" s="330"/>
      <c r="G25" s="330"/>
      <c r="H25" s="330"/>
      <c r="I25" s="330"/>
      <c r="J25" s="330"/>
      <c r="K25" s="330"/>
      <c r="L25" s="330"/>
      <c r="M25" s="85"/>
    </row>
    <row r="26" spans="1:13" s="324" customFormat="1" x14ac:dyDescent="0.2">
      <c r="A26" s="308"/>
      <c r="B26" s="329"/>
      <c r="C26" s="330"/>
      <c r="D26" s="330"/>
      <c r="E26" s="330"/>
      <c r="F26" s="330"/>
      <c r="G26" s="330"/>
      <c r="H26" s="330"/>
      <c r="I26" s="330"/>
      <c r="J26" s="330"/>
      <c r="K26" s="330"/>
      <c r="L26" s="330"/>
      <c r="M26" s="85"/>
    </row>
    <row r="27" spans="1:13" s="129" customFormat="1" ht="18.75" customHeight="1" x14ac:dyDescent="0.25">
      <c r="A27" s="328"/>
      <c r="B27" s="633"/>
      <c r="C27" s="582" t="s">
        <v>1050</v>
      </c>
      <c r="D27" s="583"/>
      <c r="E27" s="583"/>
      <c r="F27" s="583"/>
      <c r="G27" s="584"/>
      <c r="H27" s="584"/>
      <c r="I27" s="584"/>
      <c r="J27" s="584"/>
      <c r="K27" s="584"/>
      <c r="L27" s="584"/>
      <c r="M27" s="128"/>
    </row>
    <row r="28" spans="1:13" s="324" customFormat="1" x14ac:dyDescent="0.2">
      <c r="A28" s="308"/>
      <c r="B28" s="329"/>
      <c r="C28" s="330"/>
      <c r="D28" s="330"/>
      <c r="E28" s="330"/>
      <c r="F28" s="330"/>
      <c r="G28" s="330"/>
      <c r="H28" s="330"/>
      <c r="I28" s="330"/>
      <c r="J28" s="330"/>
      <c r="K28" s="330"/>
      <c r="L28" s="330"/>
      <c r="M28" s="85"/>
    </row>
    <row r="29" spans="1:13" s="324" customFormat="1" x14ac:dyDescent="0.2">
      <c r="A29" s="308"/>
      <c r="B29" s="329"/>
      <c r="C29" s="330"/>
      <c r="D29" s="330"/>
      <c r="E29" s="330"/>
      <c r="F29" s="330"/>
      <c r="G29" s="330"/>
      <c r="H29" s="330"/>
      <c r="I29" s="330"/>
      <c r="J29" s="330"/>
      <c r="K29" s="330"/>
      <c r="L29" s="330"/>
      <c r="M29" s="85"/>
    </row>
    <row r="30" spans="1:13" s="324" customFormat="1" ht="48.75" customHeight="1" x14ac:dyDescent="0.2">
      <c r="A30" s="66"/>
      <c r="B30" s="329"/>
      <c r="C30" s="762" t="s">
        <v>1051</v>
      </c>
      <c r="D30" s="762"/>
      <c r="E30" s="699" t="s">
        <v>1052</v>
      </c>
      <c r="F30" s="699"/>
      <c r="G30" s="699"/>
      <c r="H30" s="699"/>
      <c r="I30" s="699"/>
      <c r="J30" s="699"/>
      <c r="K30" s="699"/>
      <c r="L30" s="699"/>
      <c r="M30" s="85"/>
    </row>
    <row r="31" spans="1:13" s="324" customFormat="1" ht="48.75" customHeight="1" x14ac:dyDescent="0.2">
      <c r="A31" s="66"/>
      <c r="B31" s="329"/>
      <c r="C31" s="762" t="s">
        <v>1053</v>
      </c>
      <c r="D31" s="762"/>
      <c r="E31" s="699" t="s">
        <v>1054</v>
      </c>
      <c r="F31" s="699"/>
      <c r="G31" s="699"/>
      <c r="H31" s="699"/>
      <c r="I31" s="699"/>
      <c r="J31" s="699"/>
      <c r="K31" s="699"/>
      <c r="L31" s="699"/>
      <c r="M31" s="85"/>
    </row>
    <row r="32" spans="1:13" s="324" customFormat="1" ht="11.25" customHeight="1" x14ac:dyDescent="0.2">
      <c r="A32" s="308"/>
      <c r="B32" s="329"/>
      <c r="C32" s="330"/>
      <c r="D32" s="330"/>
      <c r="E32" s="330"/>
      <c r="F32" s="330"/>
      <c r="G32" s="330"/>
      <c r="H32" s="330"/>
      <c r="I32" s="330"/>
      <c r="J32" s="330"/>
      <c r="K32" s="330"/>
      <c r="L32" s="330"/>
      <c r="M32" s="85"/>
    </row>
    <row r="33" spans="1:13" s="324" customFormat="1" x14ac:dyDescent="0.2">
      <c r="A33" s="308"/>
      <c r="B33" s="329"/>
      <c r="C33" s="330"/>
      <c r="D33" s="330"/>
      <c r="E33" s="330"/>
      <c r="F33" s="330"/>
      <c r="G33" s="330"/>
      <c r="H33" s="330"/>
      <c r="I33" s="330"/>
      <c r="J33" s="330"/>
      <c r="K33" s="330"/>
      <c r="L33" s="330"/>
      <c r="M33" s="85"/>
    </row>
    <row r="34" spans="1:13" s="129" customFormat="1" ht="18.75" customHeight="1" x14ac:dyDescent="0.25">
      <c r="A34" s="328"/>
      <c r="B34" s="633"/>
      <c r="C34" s="582" t="s">
        <v>1055</v>
      </c>
      <c r="D34" s="583"/>
      <c r="E34" s="583"/>
      <c r="F34" s="583"/>
      <c r="G34" s="584"/>
      <c r="H34" s="584"/>
      <c r="I34" s="584"/>
      <c r="J34" s="584"/>
      <c r="K34" s="584"/>
      <c r="L34" s="584"/>
      <c r="M34" s="128"/>
    </row>
    <row r="35" spans="1:13" s="327" customFormat="1" x14ac:dyDescent="0.2">
      <c r="A35" s="308"/>
      <c r="B35" s="73"/>
      <c r="C35" s="324"/>
      <c r="D35" s="324"/>
      <c r="E35" s="324"/>
      <c r="F35" s="324"/>
      <c r="G35" s="324"/>
      <c r="H35" s="324"/>
      <c r="I35" s="324"/>
      <c r="J35" s="324"/>
      <c r="K35" s="324"/>
      <c r="L35" s="324"/>
      <c r="M35" s="74"/>
    </row>
    <row r="36" spans="1:13" x14ac:dyDescent="0.25">
      <c r="B36" s="73"/>
      <c r="M36" s="74"/>
    </row>
    <row r="37" spans="1:13" s="324" customFormat="1" ht="48.75" customHeight="1" x14ac:dyDescent="0.2">
      <c r="A37" s="66"/>
      <c r="B37" s="329"/>
      <c r="C37" s="762" t="s">
        <v>1056</v>
      </c>
      <c r="D37" s="762"/>
      <c r="E37" s="699" t="s">
        <v>1057</v>
      </c>
      <c r="F37" s="699"/>
      <c r="G37" s="699"/>
      <c r="H37" s="699"/>
      <c r="I37" s="699"/>
      <c r="J37" s="699"/>
      <c r="K37" s="699"/>
      <c r="L37" s="699"/>
      <c r="M37" s="85"/>
    </row>
    <row r="38" spans="1:13" s="324" customFormat="1" ht="48.75" customHeight="1" x14ac:dyDescent="0.2">
      <c r="A38" s="66"/>
      <c r="B38" s="329"/>
      <c r="C38" s="762" t="s">
        <v>1058</v>
      </c>
      <c r="D38" s="762"/>
      <c r="E38" s="699" t="s">
        <v>1059</v>
      </c>
      <c r="F38" s="699"/>
      <c r="G38" s="699"/>
      <c r="H38" s="699"/>
      <c r="I38" s="699"/>
      <c r="J38" s="699"/>
      <c r="K38" s="699"/>
      <c r="L38" s="699"/>
      <c r="M38" s="85"/>
    </row>
    <row r="39" spans="1:13" s="324" customFormat="1" ht="48.75" customHeight="1" x14ac:dyDescent="0.2">
      <c r="A39" s="66"/>
      <c r="B39" s="329"/>
      <c r="C39" s="762" t="s">
        <v>1060</v>
      </c>
      <c r="D39" s="762"/>
      <c r="E39" s="699" t="s">
        <v>1061</v>
      </c>
      <c r="F39" s="699"/>
      <c r="G39" s="699"/>
      <c r="H39" s="699"/>
      <c r="I39" s="699"/>
      <c r="J39" s="699"/>
      <c r="K39" s="699"/>
      <c r="L39" s="699"/>
      <c r="M39" s="85"/>
    </row>
    <row r="40" spans="1:13" s="324" customFormat="1" ht="48.75" customHeight="1" x14ac:dyDescent="0.2">
      <c r="A40" s="66"/>
      <c r="B40" s="329"/>
      <c r="C40" s="762" t="s">
        <v>128</v>
      </c>
      <c r="D40" s="762"/>
      <c r="E40" s="699" t="s">
        <v>1062</v>
      </c>
      <c r="F40" s="699"/>
      <c r="G40" s="699"/>
      <c r="H40" s="699"/>
      <c r="I40" s="699"/>
      <c r="J40" s="699"/>
      <c r="K40" s="699"/>
      <c r="L40" s="699"/>
      <c r="M40" s="85"/>
    </row>
    <row r="41" spans="1:13" s="324" customFormat="1" ht="48.75" customHeight="1" x14ac:dyDescent="0.2">
      <c r="A41" s="66"/>
      <c r="B41" s="329"/>
      <c r="C41" s="762" t="s">
        <v>179</v>
      </c>
      <c r="D41" s="762"/>
      <c r="E41" s="699" t="s">
        <v>1063</v>
      </c>
      <c r="F41" s="699"/>
      <c r="G41" s="699"/>
      <c r="H41" s="699"/>
      <c r="I41" s="699"/>
      <c r="J41" s="699"/>
      <c r="K41" s="699"/>
      <c r="L41" s="699"/>
      <c r="M41" s="85"/>
    </row>
    <row r="42" spans="1:13" s="324" customFormat="1" ht="48.75" customHeight="1" x14ac:dyDescent="0.2">
      <c r="A42" s="66"/>
      <c r="B42" s="329"/>
      <c r="C42" s="762" t="s">
        <v>1064</v>
      </c>
      <c r="D42" s="762"/>
      <c r="E42" s="699" t="s">
        <v>1065</v>
      </c>
      <c r="F42" s="699"/>
      <c r="G42" s="699"/>
      <c r="H42" s="699"/>
      <c r="I42" s="699"/>
      <c r="J42" s="699"/>
      <c r="K42" s="699"/>
      <c r="L42" s="699"/>
      <c r="M42" s="85"/>
    </row>
    <row r="43" spans="1:13" x14ac:dyDescent="0.25">
      <c r="B43" s="73"/>
      <c r="M43" s="74"/>
    </row>
    <row r="44" spans="1:13" x14ac:dyDescent="0.25">
      <c r="B44" s="73"/>
      <c r="M44" s="74"/>
    </row>
    <row r="45" spans="1:13" s="129" customFormat="1" ht="18.75" customHeight="1" x14ac:dyDescent="0.25">
      <c r="A45" s="328"/>
      <c r="B45" s="633"/>
      <c r="C45" s="582"/>
      <c r="D45" s="583"/>
      <c r="E45" s="583"/>
      <c r="F45" s="583"/>
      <c r="G45" s="584"/>
      <c r="H45" s="584"/>
      <c r="I45" s="584"/>
      <c r="J45" s="584"/>
      <c r="K45" s="584"/>
      <c r="L45" s="584"/>
      <c r="M45" s="128"/>
    </row>
    <row r="46" spans="1:13" x14ac:dyDescent="0.25">
      <c r="B46" s="73"/>
      <c r="M46" s="74"/>
    </row>
    <row r="47" spans="1:13" x14ac:dyDescent="0.25">
      <c r="B47" s="73"/>
      <c r="M47" s="74"/>
    </row>
    <row r="48" spans="1:13" s="324" customFormat="1" ht="48.75" customHeight="1" x14ac:dyDescent="0.2">
      <c r="A48" s="66"/>
      <c r="B48" s="329"/>
      <c r="C48" s="762" t="s">
        <v>1066</v>
      </c>
      <c r="D48" s="762"/>
      <c r="E48" s="699" t="s">
        <v>1067</v>
      </c>
      <c r="F48" s="699"/>
      <c r="G48" s="699"/>
      <c r="H48" s="699"/>
      <c r="I48" s="699"/>
      <c r="J48" s="699"/>
      <c r="K48" s="699"/>
      <c r="L48" s="699"/>
      <c r="M48" s="85"/>
    </row>
    <row r="49" spans="1:13" s="324" customFormat="1" ht="63.75" customHeight="1" x14ac:dyDescent="0.2">
      <c r="A49" s="66"/>
      <c r="B49" s="329"/>
      <c r="C49" s="762" t="s">
        <v>1068</v>
      </c>
      <c r="D49" s="762"/>
      <c r="E49" s="699" t="s">
        <v>1069</v>
      </c>
      <c r="F49" s="699"/>
      <c r="G49" s="699"/>
      <c r="H49" s="699"/>
      <c r="I49" s="699"/>
      <c r="J49" s="699"/>
      <c r="K49" s="699"/>
      <c r="L49" s="699"/>
      <c r="M49" s="85"/>
    </row>
    <row r="50" spans="1:13" s="324" customFormat="1" ht="63.75" customHeight="1" x14ac:dyDescent="0.2">
      <c r="A50" s="66"/>
      <c r="B50" s="329"/>
      <c r="C50" s="762" t="s">
        <v>1070</v>
      </c>
      <c r="D50" s="762"/>
      <c r="E50" s="699" t="s">
        <v>1071</v>
      </c>
      <c r="F50" s="699"/>
      <c r="G50" s="699"/>
      <c r="H50" s="699"/>
      <c r="I50" s="699"/>
      <c r="J50" s="699"/>
      <c r="K50" s="699"/>
      <c r="L50" s="699"/>
      <c r="M50" s="85"/>
    </row>
    <row r="51" spans="1:13" x14ac:dyDescent="0.25">
      <c r="B51" s="73"/>
      <c r="M51" s="74"/>
    </row>
    <row r="52" spans="1:13" x14ac:dyDescent="0.25">
      <c r="B52" s="73"/>
      <c r="M52" s="74"/>
    </row>
    <row r="53" spans="1:13" x14ac:dyDescent="0.25">
      <c r="B53" s="73"/>
      <c r="M53" s="74"/>
    </row>
    <row r="54" spans="1:13" x14ac:dyDescent="0.25">
      <c r="B54" s="73"/>
      <c r="M54" s="74"/>
    </row>
    <row r="55" spans="1:13" x14ac:dyDescent="0.25">
      <c r="B55" s="73"/>
      <c r="M55" s="74"/>
    </row>
    <row r="56" spans="1:13" x14ac:dyDescent="0.25">
      <c r="B56" s="73"/>
      <c r="M56" s="74"/>
    </row>
    <row r="57" spans="1:13" x14ac:dyDescent="0.25">
      <c r="B57" s="73"/>
      <c r="M57" s="74"/>
    </row>
    <row r="58" spans="1:13" x14ac:dyDescent="0.25">
      <c r="B58" s="73"/>
      <c r="M58" s="74"/>
    </row>
    <row r="59" spans="1:13" x14ac:dyDescent="0.25">
      <c r="B59" s="86"/>
      <c r="C59" s="87"/>
      <c r="D59" s="87"/>
      <c r="E59" s="88"/>
      <c r="F59" s="87"/>
      <c r="G59" s="87"/>
      <c r="H59" s="87"/>
      <c r="I59" s="87"/>
      <c r="J59" s="87"/>
      <c r="K59" s="87"/>
      <c r="L59" s="87"/>
      <c r="M59" s="89"/>
    </row>
  </sheetData>
  <sheetProtection algorithmName="SHA-512" hashValue="ZBH8SQ2EL7ZMOATGMkJsJgT4S2JRGCX0BELsmKtw1uc4wJcVNNbrSvIuO9g48iWy6r7T1rYwkZI6d7OEox3xpg==" saltValue="0MOS4kGIh2K1hLUoAJg7Vg==" spinCount="100000" sheet="1" objects="1" scenarios="1"/>
  <mergeCells count="38">
    <mergeCell ref="C12:D12"/>
    <mergeCell ref="E12:L12"/>
    <mergeCell ref="C13:D13"/>
    <mergeCell ref="E13:L13"/>
    <mergeCell ref="C14:D14"/>
    <mergeCell ref="E14:L14"/>
    <mergeCell ref="C20:D20"/>
    <mergeCell ref="E20:L20"/>
    <mergeCell ref="C21:D21"/>
    <mergeCell ref="E21:L21"/>
    <mergeCell ref="C22:D22"/>
    <mergeCell ref="E22:L22"/>
    <mergeCell ref="C23:D23"/>
    <mergeCell ref="E23:L23"/>
    <mergeCell ref="C24:D24"/>
    <mergeCell ref="E24:L24"/>
    <mergeCell ref="C30:D30"/>
    <mergeCell ref="E30:L30"/>
    <mergeCell ref="C31:D31"/>
    <mergeCell ref="E31:L31"/>
    <mergeCell ref="C37:D37"/>
    <mergeCell ref="E37:L37"/>
    <mergeCell ref="C38:D38"/>
    <mergeCell ref="E38:L38"/>
    <mergeCell ref="C39:D39"/>
    <mergeCell ref="E39:L39"/>
    <mergeCell ref="C40:D40"/>
    <mergeCell ref="E40:L40"/>
    <mergeCell ref="C41:D41"/>
    <mergeCell ref="E41:L41"/>
    <mergeCell ref="C50:D50"/>
    <mergeCell ref="E50:L50"/>
    <mergeCell ref="C42:D42"/>
    <mergeCell ref="E42:L42"/>
    <mergeCell ref="C48:D48"/>
    <mergeCell ref="E48:L48"/>
    <mergeCell ref="C49:D49"/>
    <mergeCell ref="E49:L49"/>
  </mergeCells>
  <conditionalFormatting sqref="I9:L9">
    <cfRule type="containsText" dxfId="4" priority="5" operator="containsText" text="sustainability report">
      <formula>NOT(ISERROR(SEARCH("sustainability report",I9)))</formula>
    </cfRule>
  </conditionalFormatting>
  <conditionalFormatting sqref="I17:L17">
    <cfRule type="containsText" dxfId="3" priority="4" operator="containsText" text="sustainability report">
      <formula>NOT(ISERROR(SEARCH("sustainability report",I17)))</formula>
    </cfRule>
  </conditionalFormatting>
  <conditionalFormatting sqref="I27:L27">
    <cfRule type="containsText" dxfId="2" priority="3" operator="containsText" text="sustainability report">
      <formula>NOT(ISERROR(SEARCH("sustainability report",I27)))</formula>
    </cfRule>
  </conditionalFormatting>
  <conditionalFormatting sqref="I34:L34">
    <cfRule type="containsText" dxfId="1" priority="2" operator="containsText" text="sustainability report">
      <formula>NOT(ISERROR(SEARCH("sustainability report",I34)))</formula>
    </cfRule>
  </conditionalFormatting>
  <conditionalFormatting sqref="I45:L45">
    <cfRule type="containsText" dxfId="0" priority="1" operator="containsText" text="sustainability report">
      <formula>NOT(ISERROR(SEARCH("sustainability report",I45)))</formula>
    </cfRule>
  </conditionalFormatting>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98238-DCC8-40F7-BC3F-255D9F7E2855}">
  <sheetPr>
    <tabColor theme="0"/>
  </sheetPr>
  <dimension ref="A2:N15"/>
  <sheetViews>
    <sheetView showGridLines="0" workbookViewId="0">
      <selection activeCell="O11" sqref="O11"/>
    </sheetView>
  </sheetViews>
  <sheetFormatPr defaultRowHeight="15" x14ac:dyDescent="0.25"/>
  <cols>
    <col min="1" max="9" width="9.28515625" customWidth="1"/>
    <col min="10" max="10" width="10.42578125" customWidth="1"/>
    <col min="11" max="11" width="15.42578125" customWidth="1"/>
    <col min="12" max="12" width="44.85546875" customWidth="1"/>
  </cols>
  <sheetData>
    <row r="2" spans="1:14" x14ac:dyDescent="0.25">
      <c r="A2" s="657" t="s">
        <v>192</v>
      </c>
      <c r="B2" s="658"/>
      <c r="C2" s="658"/>
      <c r="D2" s="658" t="s">
        <v>123</v>
      </c>
      <c r="E2" s="658"/>
      <c r="F2" s="658"/>
      <c r="G2" s="658"/>
      <c r="H2" s="658" t="s">
        <v>194</v>
      </c>
      <c r="I2" s="658"/>
      <c r="J2" s="106" t="s">
        <v>176</v>
      </c>
      <c r="K2" s="106" t="s">
        <v>227</v>
      </c>
      <c r="L2" s="108" t="s">
        <v>217</v>
      </c>
    </row>
    <row r="3" spans="1:14" ht="37.5" customHeight="1" x14ac:dyDescent="0.25">
      <c r="A3" s="648" t="s">
        <v>177</v>
      </c>
      <c r="B3" s="649"/>
      <c r="C3" s="650"/>
      <c r="D3" s="679" t="s">
        <v>183</v>
      </c>
      <c r="E3" s="680"/>
      <c r="F3" s="680"/>
      <c r="G3" s="681"/>
      <c r="H3" s="679" t="s">
        <v>195</v>
      </c>
      <c r="I3" s="681"/>
      <c r="J3" s="690" t="s">
        <v>212</v>
      </c>
      <c r="K3" s="107" t="s">
        <v>219</v>
      </c>
      <c r="L3" s="109" t="s">
        <v>218</v>
      </c>
    </row>
    <row r="4" spans="1:14" ht="37.5" customHeight="1" x14ac:dyDescent="0.25">
      <c r="A4" s="676"/>
      <c r="B4" s="677"/>
      <c r="C4" s="678"/>
      <c r="D4" s="682"/>
      <c r="E4" s="683"/>
      <c r="F4" s="683"/>
      <c r="G4" s="684"/>
      <c r="H4" s="682"/>
      <c r="I4" s="684"/>
      <c r="J4" s="691"/>
      <c r="K4" s="107" t="s">
        <v>220</v>
      </c>
      <c r="L4" s="109" t="s">
        <v>218</v>
      </c>
    </row>
    <row r="5" spans="1:14" ht="37.5" customHeight="1" x14ac:dyDescent="0.25">
      <c r="A5" s="648" t="s">
        <v>128</v>
      </c>
      <c r="B5" s="649"/>
      <c r="C5" s="650"/>
      <c r="D5" s="679" t="s">
        <v>197</v>
      </c>
      <c r="E5" s="680"/>
      <c r="F5" s="680"/>
      <c r="G5" s="681"/>
      <c r="H5" s="679" t="s">
        <v>216</v>
      </c>
      <c r="I5" s="681"/>
      <c r="J5" s="685" t="s">
        <v>211</v>
      </c>
      <c r="K5" s="107" t="s">
        <v>219</v>
      </c>
      <c r="L5" s="109" t="s">
        <v>222</v>
      </c>
    </row>
    <row r="6" spans="1:14" ht="37.5" customHeight="1" x14ac:dyDescent="0.25">
      <c r="A6" s="676"/>
      <c r="B6" s="677"/>
      <c r="C6" s="678"/>
      <c r="D6" s="682"/>
      <c r="E6" s="683"/>
      <c r="F6" s="683"/>
      <c r="G6" s="684"/>
      <c r="H6" s="682"/>
      <c r="I6" s="684"/>
      <c r="J6" s="686"/>
      <c r="K6" s="107" t="s">
        <v>220</v>
      </c>
      <c r="L6" s="109" t="s">
        <v>222</v>
      </c>
    </row>
    <row r="7" spans="1:14" ht="37.5" customHeight="1" x14ac:dyDescent="0.25">
      <c r="A7" s="648" t="s">
        <v>179</v>
      </c>
      <c r="B7" s="649"/>
      <c r="C7" s="650"/>
      <c r="D7" s="679" t="s">
        <v>187</v>
      </c>
      <c r="E7" s="680"/>
      <c r="F7" s="680"/>
      <c r="G7" s="681"/>
      <c r="H7" s="679" t="s">
        <v>215</v>
      </c>
      <c r="I7" s="681"/>
      <c r="J7" s="685" t="s">
        <v>211</v>
      </c>
      <c r="K7" s="107" t="s">
        <v>219</v>
      </c>
      <c r="L7" s="109" t="s">
        <v>222</v>
      </c>
    </row>
    <row r="8" spans="1:14" ht="37.5" customHeight="1" x14ac:dyDescent="0.25">
      <c r="A8" s="676"/>
      <c r="B8" s="677"/>
      <c r="C8" s="678"/>
      <c r="D8" s="682"/>
      <c r="E8" s="683"/>
      <c r="F8" s="683"/>
      <c r="G8" s="684"/>
      <c r="H8" s="682"/>
      <c r="I8" s="684"/>
      <c r="J8" s="686"/>
      <c r="K8" s="107" t="s">
        <v>220</v>
      </c>
      <c r="L8" s="109" t="s">
        <v>222</v>
      </c>
      <c r="N8" t="s">
        <v>226</v>
      </c>
    </row>
    <row r="9" spans="1:14" ht="37.5" customHeight="1" x14ac:dyDescent="0.25">
      <c r="A9" s="648" t="s">
        <v>180</v>
      </c>
      <c r="B9" s="649"/>
      <c r="C9" s="650"/>
      <c r="D9" s="679" t="s">
        <v>210</v>
      </c>
      <c r="E9" s="680"/>
      <c r="F9" s="680"/>
      <c r="G9" s="681"/>
      <c r="H9" s="679" t="s">
        <v>213</v>
      </c>
      <c r="I9" s="681"/>
      <c r="J9" s="685" t="s">
        <v>211</v>
      </c>
      <c r="K9" s="107" t="s">
        <v>219</v>
      </c>
      <c r="L9" s="109" t="s">
        <v>222</v>
      </c>
    </row>
    <row r="10" spans="1:14" ht="37.5" customHeight="1" x14ac:dyDescent="0.25">
      <c r="A10" s="676"/>
      <c r="B10" s="677"/>
      <c r="C10" s="678"/>
      <c r="D10" s="682"/>
      <c r="E10" s="683"/>
      <c r="F10" s="683"/>
      <c r="G10" s="684"/>
      <c r="H10" s="682"/>
      <c r="I10" s="684"/>
      <c r="J10" s="686"/>
      <c r="K10" s="107" t="s">
        <v>220</v>
      </c>
      <c r="L10" s="109" t="s">
        <v>218</v>
      </c>
    </row>
    <row r="11" spans="1:14" ht="37.5" customHeight="1" x14ac:dyDescent="0.25">
      <c r="A11" s="648" t="s">
        <v>181</v>
      </c>
      <c r="B11" s="649"/>
      <c r="C11" s="650"/>
      <c r="D11" s="679" t="s">
        <v>223</v>
      </c>
      <c r="E11" s="680"/>
      <c r="F11" s="680"/>
      <c r="G11" s="681"/>
      <c r="H11" s="679" t="s">
        <v>214</v>
      </c>
      <c r="I11" s="681"/>
      <c r="J11" s="685" t="s">
        <v>211</v>
      </c>
      <c r="K11" s="107" t="s">
        <v>219</v>
      </c>
      <c r="L11" s="109" t="s">
        <v>222</v>
      </c>
    </row>
    <row r="12" spans="1:14" ht="37.5" customHeight="1" x14ac:dyDescent="0.25">
      <c r="A12" s="651"/>
      <c r="B12" s="652"/>
      <c r="C12" s="653"/>
      <c r="D12" s="687"/>
      <c r="E12" s="689"/>
      <c r="F12" s="689"/>
      <c r="G12" s="688"/>
      <c r="H12" s="687"/>
      <c r="I12" s="688"/>
      <c r="J12" s="696"/>
      <c r="K12" s="107" t="s">
        <v>224</v>
      </c>
      <c r="L12" s="109" t="s">
        <v>218</v>
      </c>
    </row>
    <row r="13" spans="1:14" ht="37.5" customHeight="1" x14ac:dyDescent="0.25">
      <c r="A13" s="676"/>
      <c r="B13" s="677"/>
      <c r="C13" s="678"/>
      <c r="D13" s="682"/>
      <c r="E13" s="683"/>
      <c r="F13" s="683"/>
      <c r="G13" s="684"/>
      <c r="H13" s="682"/>
      <c r="I13" s="684"/>
      <c r="J13" s="686"/>
      <c r="K13" s="107" t="s">
        <v>225</v>
      </c>
      <c r="L13" s="109" t="s">
        <v>222</v>
      </c>
    </row>
    <row r="14" spans="1:14" ht="37.5" customHeight="1" x14ac:dyDescent="0.25">
      <c r="A14" s="648" t="s">
        <v>162</v>
      </c>
      <c r="B14" s="649"/>
      <c r="C14" s="650"/>
      <c r="D14" s="679" t="s">
        <v>189</v>
      </c>
      <c r="E14" s="680"/>
      <c r="F14" s="680"/>
      <c r="G14" s="681"/>
      <c r="H14" s="679"/>
      <c r="I14" s="681"/>
      <c r="J14" s="690" t="s">
        <v>212</v>
      </c>
      <c r="K14" s="107" t="s">
        <v>219</v>
      </c>
      <c r="L14" s="109" t="s">
        <v>221</v>
      </c>
    </row>
    <row r="15" spans="1:14" ht="37.5" customHeight="1" x14ac:dyDescent="0.25">
      <c r="A15" s="654"/>
      <c r="B15" s="655"/>
      <c r="C15" s="656"/>
      <c r="D15" s="692"/>
      <c r="E15" s="693"/>
      <c r="F15" s="693"/>
      <c r="G15" s="694"/>
      <c r="H15" s="692"/>
      <c r="I15" s="694"/>
      <c r="J15" s="695"/>
      <c r="K15" s="110" t="s">
        <v>220</v>
      </c>
      <c r="L15" s="111" t="s">
        <v>218</v>
      </c>
    </row>
  </sheetData>
  <mergeCells count="27">
    <mergeCell ref="A14:C15"/>
    <mergeCell ref="D14:G15"/>
    <mergeCell ref="H14:I15"/>
    <mergeCell ref="J14:J15"/>
    <mergeCell ref="J11:J13"/>
    <mergeCell ref="J3:J4"/>
    <mergeCell ref="A5:C6"/>
    <mergeCell ref="D5:G6"/>
    <mergeCell ref="H5:I6"/>
    <mergeCell ref="J5:J6"/>
    <mergeCell ref="A3:C4"/>
    <mergeCell ref="D3:G4"/>
    <mergeCell ref="H3:I4"/>
    <mergeCell ref="J7:J8"/>
    <mergeCell ref="H11:I13"/>
    <mergeCell ref="D11:G13"/>
    <mergeCell ref="A11:C13"/>
    <mergeCell ref="A9:C10"/>
    <mergeCell ref="D9:G10"/>
    <mergeCell ref="H9:I10"/>
    <mergeCell ref="J9:J10"/>
    <mergeCell ref="A2:C2"/>
    <mergeCell ref="D2:G2"/>
    <mergeCell ref="H2:I2"/>
    <mergeCell ref="A7:C8"/>
    <mergeCell ref="D7:G8"/>
    <mergeCell ref="H7:I8"/>
  </mergeCells>
  <hyperlinks>
    <hyperlink ref="A5:C5" location="Safety!A1" display="Keeping our people and communities safe" xr:uid="{112E9F75-15AC-4362-897D-FE003CD27E8C}"/>
    <hyperlink ref="A9:C9" location="'Diversity &amp; Inclusion'!A1" display="Diversity and Inclusion" xr:uid="{DBE48417-3DAF-454F-8E41-52CBD997E703}"/>
    <hyperlink ref="A7:C7" location="Employees!A1" display="Improving health and wellbeing" xr:uid="{968E8133-6A1D-4B6E-A486-F7B56BBBFFDE}"/>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4B356-8FDE-47BA-ABB6-EA5935AF7049}">
  <sheetPr>
    <tabColor rgb="FF015890"/>
  </sheetPr>
  <dimension ref="A2:M74"/>
  <sheetViews>
    <sheetView zoomScaleNormal="100" workbookViewId="0">
      <selection activeCell="P14" sqref="P14"/>
    </sheetView>
  </sheetViews>
  <sheetFormatPr defaultRowHeight="11.25" x14ac:dyDescent="0.25"/>
  <cols>
    <col min="1" max="1" width="2.140625" style="256" customWidth="1"/>
    <col min="2" max="2" width="10.140625" style="256" customWidth="1"/>
    <col min="3" max="3" width="7.85546875" style="256" customWidth="1"/>
    <col min="4" max="4" width="31.85546875" style="256" bestFit="1" customWidth="1"/>
    <col min="5" max="5" width="10.140625" style="256" customWidth="1"/>
    <col min="6" max="6" width="12" style="256" customWidth="1"/>
    <col min="7" max="8" width="9.28515625" style="256" customWidth="1"/>
    <col min="9" max="9" width="12.28515625" style="256" customWidth="1"/>
    <col min="10" max="10" width="13.28515625" style="256" customWidth="1"/>
    <col min="11" max="11" width="10.7109375" style="256" customWidth="1"/>
    <col min="12" max="12" width="10.140625" style="256" customWidth="1"/>
    <col min="13" max="16384" width="9.140625" style="256"/>
  </cols>
  <sheetData>
    <row r="2" spans="1:13" s="214" customFormat="1" ht="14.25" x14ac:dyDescent="0.25">
      <c r="A2" s="256"/>
      <c r="B2" s="211"/>
      <c r="C2" s="212"/>
      <c r="D2" s="212"/>
      <c r="E2" s="212"/>
      <c r="F2" s="212"/>
      <c r="G2" s="212"/>
      <c r="H2" s="212"/>
      <c r="I2" s="212"/>
      <c r="J2" s="212"/>
      <c r="K2" s="212"/>
      <c r="L2" s="213"/>
    </row>
    <row r="3" spans="1:13" s="216" customFormat="1" ht="12" x14ac:dyDescent="0.25">
      <c r="B3" s="215"/>
      <c r="L3" s="217"/>
    </row>
    <row r="4" spans="1:13" s="214" customFormat="1" ht="30.75" customHeight="1" thickBot="1" x14ac:dyDescent="0.3">
      <c r="A4" s="216"/>
      <c r="B4" s="218"/>
      <c r="C4" s="219"/>
      <c r="D4" s="220" t="s">
        <v>1072</v>
      </c>
      <c r="E4" s="221"/>
      <c r="F4" s="221"/>
      <c r="G4" s="221"/>
      <c r="H4" s="221"/>
      <c r="I4" s="221"/>
      <c r="J4" s="221"/>
      <c r="K4" s="221"/>
      <c r="L4" s="222"/>
    </row>
    <row r="5" spans="1:13" s="223" customFormat="1" ht="28.5" customHeight="1" thickBot="1" x14ac:dyDescent="0.3">
      <c r="A5" s="216"/>
      <c r="B5" s="231"/>
      <c r="C5" s="232"/>
      <c r="D5" s="233" t="s">
        <v>473</v>
      </c>
      <c r="E5" s="235"/>
      <c r="F5" s="235"/>
      <c r="G5" s="235"/>
      <c r="H5" s="235"/>
      <c r="I5" s="235"/>
      <c r="J5" s="235"/>
      <c r="K5" s="235"/>
      <c r="L5" s="236"/>
    </row>
    <row r="6" spans="1:13" ht="12" x14ac:dyDescent="0.2">
      <c r="A6" s="216"/>
      <c r="B6" s="76"/>
      <c r="L6" s="74"/>
    </row>
    <row r="7" spans="1:13" x14ac:dyDescent="0.2">
      <c r="B7" s="76"/>
      <c r="L7" s="74"/>
    </row>
    <row r="8" spans="1:13" x14ac:dyDescent="0.2">
      <c r="B8" s="76"/>
      <c r="C8" s="78"/>
      <c r="D8" s="78"/>
      <c r="L8" s="85"/>
    </row>
    <row r="9" spans="1:13" s="129" customFormat="1" ht="18.75" customHeight="1" x14ac:dyDescent="0.25">
      <c r="A9" s="241"/>
      <c r="B9" s="127"/>
      <c r="C9" s="765" t="s">
        <v>449</v>
      </c>
      <c r="D9" s="765"/>
      <c r="E9" s="765" t="s">
        <v>473</v>
      </c>
      <c r="F9" s="765"/>
      <c r="G9" s="765"/>
      <c r="H9" s="765"/>
      <c r="I9" s="765"/>
      <c r="J9" s="765"/>
      <c r="K9" s="127"/>
      <c r="L9" s="127"/>
      <c r="M9" s="243"/>
    </row>
    <row r="10" spans="1:13" x14ac:dyDescent="0.2">
      <c r="A10" s="242"/>
      <c r="B10" s="247"/>
      <c r="C10" s="763"/>
      <c r="D10" s="763"/>
      <c r="E10" s="764"/>
      <c r="F10" s="764"/>
      <c r="G10" s="764"/>
      <c r="H10" s="764"/>
      <c r="I10" s="764"/>
      <c r="J10" s="764"/>
      <c r="K10" s="112"/>
      <c r="L10" s="85"/>
    </row>
    <row r="11" spans="1:13" ht="96" customHeight="1" x14ac:dyDescent="0.25">
      <c r="B11" s="255"/>
      <c r="C11" s="766" t="s">
        <v>453</v>
      </c>
      <c r="D11" s="766"/>
      <c r="E11" s="768" t="s">
        <v>455</v>
      </c>
      <c r="F11" s="768"/>
      <c r="G11" s="768"/>
      <c r="H11" s="768"/>
      <c r="I11" s="768"/>
      <c r="J11" s="768"/>
      <c r="K11" s="300"/>
      <c r="L11" s="85"/>
    </row>
    <row r="12" spans="1:13" ht="39" customHeight="1" x14ac:dyDescent="0.25">
      <c r="B12" s="255"/>
      <c r="C12" s="766" t="s">
        <v>460</v>
      </c>
      <c r="D12" s="766"/>
      <c r="E12" s="769" t="s">
        <v>464</v>
      </c>
      <c r="F12" s="770"/>
      <c r="G12" s="770"/>
      <c r="H12" s="770"/>
      <c r="I12" s="770"/>
      <c r="J12" s="770"/>
      <c r="K12" s="300"/>
      <c r="L12" s="85"/>
    </row>
    <row r="13" spans="1:13" ht="49.5" customHeight="1" x14ac:dyDescent="0.25">
      <c r="B13" s="255"/>
      <c r="C13" s="766" t="s">
        <v>468</v>
      </c>
      <c r="D13" s="766"/>
      <c r="E13" s="769" t="s">
        <v>466</v>
      </c>
      <c r="F13" s="770"/>
      <c r="G13" s="770"/>
      <c r="H13" s="770"/>
      <c r="I13" s="770"/>
      <c r="J13" s="770"/>
      <c r="K13" s="300"/>
      <c r="L13" s="85"/>
    </row>
    <row r="14" spans="1:13" ht="45" customHeight="1" x14ac:dyDescent="0.25">
      <c r="B14" s="255"/>
      <c r="C14" s="766" t="s">
        <v>469</v>
      </c>
      <c r="D14" s="766"/>
      <c r="E14" s="768" t="s">
        <v>476</v>
      </c>
      <c r="F14" s="768"/>
      <c r="G14" s="768"/>
      <c r="H14" s="768"/>
      <c r="I14" s="768"/>
      <c r="J14" s="768"/>
      <c r="K14" s="300"/>
      <c r="L14" s="85"/>
    </row>
    <row r="15" spans="1:13" ht="56.25" customHeight="1" x14ac:dyDescent="0.25">
      <c r="B15" s="255"/>
      <c r="C15" s="766" t="s">
        <v>470</v>
      </c>
      <c r="D15" s="766"/>
      <c r="E15" s="768" t="s">
        <v>340</v>
      </c>
      <c r="F15" s="768"/>
      <c r="G15" s="768"/>
      <c r="H15" s="768"/>
      <c r="I15" s="768"/>
      <c r="J15" s="768"/>
      <c r="K15" s="300"/>
      <c r="L15" s="85"/>
    </row>
    <row r="16" spans="1:13" ht="72.75" customHeight="1" x14ac:dyDescent="0.25">
      <c r="B16" s="255"/>
      <c r="C16" s="766" t="s">
        <v>471</v>
      </c>
      <c r="D16" s="766"/>
      <c r="E16" s="768" t="s">
        <v>475</v>
      </c>
      <c r="F16" s="768"/>
      <c r="G16" s="768"/>
      <c r="H16" s="768"/>
      <c r="I16" s="768"/>
      <c r="J16" s="768"/>
      <c r="K16" s="300"/>
      <c r="L16" s="85"/>
    </row>
    <row r="17" spans="1:13" ht="63.75" customHeight="1" x14ac:dyDescent="0.25">
      <c r="B17" s="255"/>
      <c r="C17" s="766" t="s">
        <v>472</v>
      </c>
      <c r="D17" s="766"/>
      <c r="E17" s="768" t="s">
        <v>474</v>
      </c>
      <c r="F17" s="768"/>
      <c r="G17" s="768"/>
      <c r="H17" s="768"/>
      <c r="I17" s="768"/>
      <c r="J17" s="768"/>
      <c r="K17" s="300"/>
      <c r="L17" s="85"/>
    </row>
    <row r="18" spans="1:13" ht="68.25" customHeight="1" x14ac:dyDescent="0.25">
      <c r="B18" s="255"/>
      <c r="C18" s="767" t="s">
        <v>175</v>
      </c>
      <c r="D18" s="767"/>
      <c r="E18" s="768" t="s">
        <v>477</v>
      </c>
      <c r="F18" s="768"/>
      <c r="G18" s="768"/>
      <c r="H18" s="768"/>
      <c r="I18" s="768"/>
      <c r="J18" s="768"/>
      <c r="K18" s="300"/>
      <c r="L18" s="85"/>
    </row>
    <row r="19" spans="1:13" ht="41.25" customHeight="1" x14ac:dyDescent="0.25">
      <c r="B19" s="255"/>
      <c r="C19" s="766" t="s">
        <v>478</v>
      </c>
      <c r="D19" s="766"/>
      <c r="E19" s="768" t="s">
        <v>380</v>
      </c>
      <c r="F19" s="768"/>
      <c r="G19" s="768"/>
      <c r="H19" s="768"/>
      <c r="I19" s="768"/>
      <c r="J19" s="768"/>
      <c r="K19" s="300"/>
      <c r="L19" s="85"/>
    </row>
    <row r="20" spans="1:13" ht="15" x14ac:dyDescent="0.25">
      <c r="B20" s="255"/>
      <c r="C20" s="763"/>
      <c r="D20" s="763"/>
      <c r="E20" s="764"/>
      <c r="F20" s="764"/>
      <c r="G20" s="764"/>
      <c r="H20" s="764"/>
      <c r="I20" s="764"/>
      <c r="J20" s="764"/>
      <c r="K20" s="300"/>
      <c r="L20" s="85"/>
    </row>
    <row r="21" spans="1:13" ht="15" x14ac:dyDescent="0.25">
      <c r="B21" s="255"/>
      <c r="C21" s="763"/>
      <c r="D21" s="763"/>
      <c r="E21" s="764"/>
      <c r="F21" s="764"/>
      <c r="G21" s="764"/>
      <c r="H21" s="764"/>
      <c r="I21" s="764"/>
      <c r="J21" s="764"/>
      <c r="K21" s="300"/>
      <c r="L21" s="85"/>
    </row>
    <row r="22" spans="1:13" s="129" customFormat="1" ht="18.75" customHeight="1" x14ac:dyDescent="0.25">
      <c r="A22" s="241"/>
      <c r="B22" s="127"/>
      <c r="C22" s="765" t="s">
        <v>449</v>
      </c>
      <c r="D22" s="765"/>
      <c r="E22" s="765" t="s">
        <v>454</v>
      </c>
      <c r="F22" s="765"/>
      <c r="G22" s="765"/>
      <c r="H22" s="765"/>
      <c r="I22" s="765"/>
      <c r="J22" s="765"/>
      <c r="K22" s="127"/>
      <c r="L22" s="127"/>
      <c r="M22" s="243"/>
    </row>
    <row r="23" spans="1:13" ht="44.25" customHeight="1" x14ac:dyDescent="0.25">
      <c r="B23" s="255"/>
      <c r="C23" s="763" t="s">
        <v>393</v>
      </c>
      <c r="D23" s="763"/>
      <c r="E23" s="764" t="s">
        <v>450</v>
      </c>
      <c r="F23" s="764"/>
      <c r="G23" s="764"/>
      <c r="H23" s="764"/>
      <c r="I23" s="764"/>
      <c r="J23" s="764"/>
      <c r="K23" s="300"/>
      <c r="L23" s="85"/>
    </row>
    <row r="24" spans="1:13" ht="50.25" customHeight="1" x14ac:dyDescent="0.25">
      <c r="B24" s="255"/>
      <c r="C24" s="763" t="s">
        <v>451</v>
      </c>
      <c r="D24" s="763"/>
      <c r="E24" s="764" t="s">
        <v>452</v>
      </c>
      <c r="F24" s="764"/>
      <c r="G24" s="764"/>
      <c r="H24" s="764"/>
      <c r="I24" s="764"/>
      <c r="J24" s="764"/>
      <c r="K24" s="300"/>
      <c r="L24" s="85"/>
    </row>
    <row r="25" spans="1:13" ht="15" x14ac:dyDescent="0.25">
      <c r="B25" s="255"/>
      <c r="C25" s="763" t="s">
        <v>461</v>
      </c>
      <c r="D25" s="763"/>
      <c r="E25" s="764" t="s">
        <v>462</v>
      </c>
      <c r="F25" s="764"/>
      <c r="G25" s="764"/>
      <c r="H25" s="764"/>
      <c r="I25" s="764"/>
      <c r="J25" s="764"/>
      <c r="K25" s="300"/>
      <c r="L25" s="85"/>
    </row>
    <row r="26" spans="1:13" ht="15" x14ac:dyDescent="0.25">
      <c r="B26" s="255"/>
      <c r="C26" s="763" t="s">
        <v>530</v>
      </c>
      <c r="D26" s="763"/>
      <c r="E26" s="764" t="s">
        <v>531</v>
      </c>
      <c r="F26" s="764"/>
      <c r="G26" s="764"/>
      <c r="H26" s="764"/>
      <c r="I26" s="764"/>
      <c r="J26" s="764"/>
      <c r="K26" s="300"/>
      <c r="L26" s="85"/>
    </row>
    <row r="27" spans="1:13" ht="15" x14ac:dyDescent="0.25">
      <c r="B27" s="255"/>
      <c r="C27" s="763" t="s">
        <v>532</v>
      </c>
      <c r="D27" s="763"/>
      <c r="E27" s="764" t="s">
        <v>533</v>
      </c>
      <c r="F27" s="764"/>
      <c r="G27" s="764"/>
      <c r="H27" s="764"/>
      <c r="I27" s="764"/>
      <c r="J27" s="764"/>
      <c r="K27" s="300"/>
      <c r="L27" s="85"/>
    </row>
    <row r="28" spans="1:13" ht="15" x14ac:dyDescent="0.25">
      <c r="B28" s="255"/>
      <c r="C28" s="763" t="s">
        <v>534</v>
      </c>
      <c r="D28" s="763"/>
      <c r="E28" s="764" t="s">
        <v>535</v>
      </c>
      <c r="F28" s="764"/>
      <c r="G28" s="764"/>
      <c r="H28" s="764"/>
      <c r="I28" s="764"/>
      <c r="J28" s="764"/>
      <c r="K28" s="300"/>
      <c r="L28" s="85"/>
    </row>
    <row r="29" spans="1:13" ht="33.75" customHeight="1" x14ac:dyDescent="0.25">
      <c r="B29" s="255"/>
      <c r="C29" s="763" t="s">
        <v>569</v>
      </c>
      <c r="D29" s="763"/>
      <c r="E29" s="764" t="s">
        <v>648</v>
      </c>
      <c r="F29" s="764"/>
      <c r="G29" s="764"/>
      <c r="H29" s="764"/>
      <c r="I29" s="764"/>
      <c r="J29" s="764"/>
      <c r="K29" s="300"/>
      <c r="L29" s="85"/>
    </row>
    <row r="30" spans="1:13" ht="32.25" customHeight="1" x14ac:dyDescent="0.25">
      <c r="A30" s="66"/>
      <c r="B30" s="255"/>
      <c r="C30" s="763" t="s">
        <v>568</v>
      </c>
      <c r="D30" s="763"/>
      <c r="E30" s="764" t="s">
        <v>649</v>
      </c>
      <c r="F30" s="764"/>
      <c r="G30" s="764"/>
      <c r="H30" s="764"/>
      <c r="I30" s="764"/>
      <c r="J30" s="764"/>
      <c r="K30" s="300"/>
      <c r="L30" s="85"/>
    </row>
    <row r="31" spans="1:13" ht="30" customHeight="1" x14ac:dyDescent="0.25">
      <c r="B31" s="255"/>
      <c r="C31" s="763" t="s">
        <v>567</v>
      </c>
      <c r="D31" s="763"/>
      <c r="E31" s="764" t="s">
        <v>650</v>
      </c>
      <c r="F31" s="764"/>
      <c r="G31" s="764"/>
      <c r="H31" s="764"/>
      <c r="I31" s="764"/>
      <c r="J31" s="764"/>
      <c r="K31" s="300"/>
      <c r="L31" s="85"/>
    </row>
    <row r="32" spans="1:13" ht="40.5" customHeight="1" x14ac:dyDescent="0.25">
      <c r="B32" s="255"/>
      <c r="C32" s="763" t="s">
        <v>566</v>
      </c>
      <c r="D32" s="763"/>
      <c r="E32" s="764" t="s">
        <v>651</v>
      </c>
      <c r="F32" s="764"/>
      <c r="G32" s="764"/>
      <c r="H32" s="764"/>
      <c r="I32" s="764"/>
      <c r="J32" s="764"/>
      <c r="K32" s="300"/>
      <c r="L32" s="85"/>
    </row>
    <row r="33" spans="2:12" ht="41.25" customHeight="1" x14ac:dyDescent="0.25">
      <c r="B33" s="255"/>
      <c r="C33" s="763" t="s">
        <v>565</v>
      </c>
      <c r="D33" s="763"/>
      <c r="E33" s="764" t="s">
        <v>652</v>
      </c>
      <c r="F33" s="764"/>
      <c r="G33" s="764"/>
      <c r="H33" s="764"/>
      <c r="I33" s="764"/>
      <c r="J33" s="764"/>
      <c r="K33" s="300"/>
      <c r="L33" s="85"/>
    </row>
    <row r="34" spans="2:12" ht="42.75" customHeight="1" x14ac:dyDescent="0.25">
      <c r="B34" s="255"/>
      <c r="C34" s="763" t="s">
        <v>564</v>
      </c>
      <c r="D34" s="763"/>
      <c r="E34" s="764" t="s">
        <v>653</v>
      </c>
      <c r="F34" s="764"/>
      <c r="G34" s="764"/>
      <c r="H34" s="764"/>
      <c r="I34" s="764"/>
      <c r="J34" s="764"/>
      <c r="K34" s="300"/>
      <c r="L34" s="85"/>
    </row>
    <row r="35" spans="2:12" ht="15" x14ac:dyDescent="0.25">
      <c r="B35" s="255"/>
      <c r="C35" s="300"/>
      <c r="D35" s="300"/>
      <c r="E35" s="300"/>
      <c r="F35" s="300"/>
      <c r="G35" s="300"/>
      <c r="H35" s="300"/>
      <c r="I35" s="300"/>
      <c r="J35" s="300"/>
      <c r="K35" s="300"/>
      <c r="L35" s="85"/>
    </row>
    <row r="36" spans="2:12" ht="15" x14ac:dyDescent="0.25">
      <c r="B36" s="255"/>
      <c r="C36" s="300"/>
      <c r="D36" s="300"/>
      <c r="E36" s="300"/>
      <c r="F36" s="300"/>
      <c r="G36" s="300"/>
      <c r="H36" s="300"/>
      <c r="I36" s="300"/>
      <c r="J36" s="300"/>
      <c r="K36" s="300"/>
      <c r="L36" s="85"/>
    </row>
    <row r="37" spans="2:12" ht="15" x14ac:dyDescent="0.25">
      <c r="B37" s="255"/>
      <c r="C37" s="300"/>
      <c r="D37" s="300"/>
      <c r="E37" s="300"/>
      <c r="F37" s="300"/>
      <c r="G37" s="300"/>
      <c r="H37" s="300"/>
      <c r="I37" s="300"/>
      <c r="J37" s="300"/>
      <c r="K37" s="300"/>
      <c r="L37" s="85"/>
    </row>
    <row r="38" spans="2:12" ht="15" x14ac:dyDescent="0.25">
      <c r="B38" s="255"/>
      <c r="C38" s="300"/>
      <c r="D38" s="300"/>
      <c r="E38" s="300"/>
      <c r="F38" s="300"/>
      <c r="G38" s="300"/>
      <c r="H38" s="300"/>
      <c r="I38" s="300"/>
      <c r="J38" s="300"/>
      <c r="K38" s="300"/>
      <c r="L38" s="85"/>
    </row>
    <row r="39" spans="2:12" ht="15" x14ac:dyDescent="0.25">
      <c r="B39" s="255"/>
      <c r="C39" s="300"/>
      <c r="D39" s="300"/>
      <c r="E39" s="300"/>
      <c r="F39" s="300"/>
      <c r="G39" s="300"/>
      <c r="H39" s="300"/>
      <c r="I39" s="300"/>
      <c r="J39" s="300"/>
      <c r="K39" s="300"/>
      <c r="L39" s="85"/>
    </row>
    <row r="40" spans="2:12" ht="15" x14ac:dyDescent="0.25">
      <c r="B40" s="255"/>
      <c r="C40" s="300"/>
      <c r="D40" s="300"/>
      <c r="E40" s="300"/>
      <c r="F40" s="300"/>
      <c r="G40" s="300"/>
      <c r="H40" s="300"/>
      <c r="I40" s="300"/>
      <c r="J40" s="300"/>
      <c r="K40" s="300"/>
      <c r="L40" s="85"/>
    </row>
    <row r="41" spans="2:12" ht="15" x14ac:dyDescent="0.25">
      <c r="B41" s="255"/>
      <c r="C41" s="300"/>
      <c r="D41" s="300"/>
      <c r="E41" s="300"/>
      <c r="F41" s="300"/>
      <c r="G41" s="300"/>
      <c r="H41" s="300"/>
      <c r="I41" s="300"/>
      <c r="J41" s="300"/>
      <c r="K41" s="300"/>
      <c r="L41" s="85"/>
    </row>
    <row r="42" spans="2:12" ht="15" x14ac:dyDescent="0.25">
      <c r="B42" s="255"/>
      <c r="C42" s="300"/>
      <c r="D42" s="300"/>
      <c r="E42" s="300"/>
      <c r="F42" s="300"/>
      <c r="G42" s="300"/>
      <c r="H42" s="300"/>
      <c r="I42" s="300"/>
      <c r="J42" s="300"/>
      <c r="K42" s="300"/>
      <c r="L42" s="85"/>
    </row>
    <row r="43" spans="2:12" ht="15" x14ac:dyDescent="0.25">
      <c r="B43" s="255"/>
      <c r="C43" s="300"/>
      <c r="D43" s="300"/>
      <c r="E43" s="300"/>
      <c r="F43" s="300"/>
      <c r="G43" s="300"/>
      <c r="H43" s="300"/>
      <c r="I43" s="300"/>
      <c r="J43" s="300"/>
      <c r="K43" s="300"/>
      <c r="L43" s="85"/>
    </row>
    <row r="44" spans="2:12" ht="15" x14ac:dyDescent="0.25">
      <c r="B44" s="255"/>
      <c r="C44" s="300"/>
      <c r="D44" s="300"/>
      <c r="E44" s="300"/>
      <c r="F44" s="300"/>
      <c r="G44" s="300"/>
      <c r="H44" s="300"/>
      <c r="I44" s="300"/>
      <c r="J44" s="300"/>
      <c r="K44" s="300"/>
      <c r="L44" s="85"/>
    </row>
    <row r="45" spans="2:12" ht="15" x14ac:dyDescent="0.25">
      <c r="B45" s="255"/>
      <c r="C45" s="300"/>
      <c r="D45" s="300"/>
      <c r="E45" s="300"/>
      <c r="F45" s="300"/>
      <c r="G45" s="300"/>
      <c r="H45" s="300"/>
      <c r="I45" s="300"/>
      <c r="J45" s="300"/>
      <c r="K45" s="300"/>
      <c r="L45" s="85"/>
    </row>
    <row r="46" spans="2:12" ht="15" x14ac:dyDescent="0.25">
      <c r="B46" s="255"/>
      <c r="C46" s="300"/>
      <c r="D46" s="300"/>
      <c r="E46" s="300"/>
      <c r="F46" s="300"/>
      <c r="G46" s="300"/>
      <c r="H46" s="300"/>
      <c r="I46" s="300"/>
      <c r="J46" s="300"/>
      <c r="K46" s="300"/>
      <c r="L46" s="85"/>
    </row>
    <row r="47" spans="2:12" ht="15" x14ac:dyDescent="0.25">
      <c r="B47" s="255"/>
      <c r="C47" s="300"/>
      <c r="D47" s="300"/>
      <c r="E47" s="300"/>
      <c r="F47" s="300"/>
      <c r="G47" s="300"/>
      <c r="H47" s="300"/>
      <c r="I47" s="300"/>
      <c r="J47" s="300"/>
      <c r="K47" s="300"/>
      <c r="L47" s="85"/>
    </row>
    <row r="48" spans="2:12" ht="15" x14ac:dyDescent="0.25">
      <c r="B48" s="255"/>
      <c r="C48" s="300"/>
      <c r="D48" s="300"/>
      <c r="E48" s="300"/>
      <c r="F48" s="300"/>
      <c r="G48" s="300"/>
      <c r="H48" s="300"/>
      <c r="I48" s="300"/>
      <c r="J48" s="300"/>
      <c r="K48" s="300"/>
      <c r="L48" s="85"/>
    </row>
    <row r="49" spans="2:13" ht="15" x14ac:dyDescent="0.25">
      <c r="B49" s="255"/>
      <c r="C49" s="300"/>
      <c r="D49" s="300"/>
      <c r="E49" s="300"/>
      <c r="F49" s="300"/>
      <c r="G49" s="300"/>
      <c r="H49" s="300"/>
      <c r="I49" s="300"/>
      <c r="J49" s="300"/>
      <c r="K49" s="300"/>
      <c r="L49" s="85"/>
    </row>
    <row r="50" spans="2:13" ht="15" x14ac:dyDescent="0.25">
      <c r="B50" s="255"/>
      <c r="C50" s="300"/>
      <c r="D50" s="300"/>
      <c r="E50" s="300"/>
      <c r="F50" s="300"/>
      <c r="G50" s="300"/>
      <c r="H50" s="300"/>
      <c r="I50" s="300"/>
      <c r="J50" s="300"/>
      <c r="K50" s="300"/>
      <c r="L50" s="85"/>
    </row>
    <row r="51" spans="2:13" ht="15" x14ac:dyDescent="0.25">
      <c r="B51" s="280"/>
      <c r="C51" s="300"/>
      <c r="D51" s="300"/>
      <c r="E51" s="300"/>
      <c r="F51" s="300"/>
      <c r="G51" s="300"/>
      <c r="H51" s="300"/>
      <c r="I51" s="300"/>
      <c r="J51" s="300"/>
      <c r="K51" s="300"/>
      <c r="L51" s="85"/>
      <c r="M51" s="73"/>
    </row>
    <row r="52" spans="2:13" ht="15" x14ac:dyDescent="0.25">
      <c r="B52" s="280"/>
      <c r="C52" s="300"/>
      <c r="D52" s="300"/>
      <c r="E52" s="300"/>
      <c r="F52" s="300"/>
      <c r="G52" s="300"/>
      <c r="H52" s="300"/>
      <c r="I52" s="300"/>
      <c r="J52" s="300"/>
      <c r="K52" s="300"/>
      <c r="L52" s="85"/>
    </row>
    <row r="53" spans="2:13" ht="15" x14ac:dyDescent="0.25">
      <c r="B53" s="255"/>
      <c r="C53" s="300"/>
      <c r="D53" s="300"/>
      <c r="E53" s="300"/>
      <c r="F53" s="300"/>
      <c r="G53" s="300"/>
      <c r="H53" s="300"/>
      <c r="I53" s="300"/>
      <c r="J53" s="300"/>
      <c r="K53" s="300"/>
      <c r="L53" s="85"/>
    </row>
    <row r="54" spans="2:13" ht="15" x14ac:dyDescent="0.25">
      <c r="B54" s="255"/>
      <c r="C54" s="300"/>
      <c r="D54" s="300"/>
      <c r="E54" s="300"/>
      <c r="F54" s="300"/>
      <c r="G54" s="300"/>
      <c r="H54" s="300"/>
      <c r="I54" s="300"/>
      <c r="J54" s="300"/>
      <c r="K54" s="300"/>
      <c r="L54" s="85"/>
    </row>
    <row r="55" spans="2:13" ht="15" x14ac:dyDescent="0.25">
      <c r="B55" s="255"/>
      <c r="C55" s="300"/>
      <c r="D55" s="300"/>
      <c r="E55" s="300"/>
      <c r="F55" s="300"/>
      <c r="G55" s="300"/>
      <c r="H55" s="300"/>
      <c r="I55" s="300"/>
      <c r="J55" s="300"/>
      <c r="K55" s="300"/>
      <c r="L55" s="85"/>
    </row>
    <row r="56" spans="2:13" ht="15" x14ac:dyDescent="0.25">
      <c r="B56" s="255"/>
      <c r="C56" s="300"/>
      <c r="D56" s="300"/>
      <c r="E56" s="300"/>
      <c r="F56" s="300"/>
      <c r="G56" s="300"/>
      <c r="H56" s="300"/>
      <c r="I56" s="300"/>
      <c r="J56" s="300"/>
      <c r="K56" s="300"/>
      <c r="L56" s="85"/>
    </row>
    <row r="57" spans="2:13" ht="15" x14ac:dyDescent="0.25">
      <c r="B57" s="255"/>
      <c r="C57" s="300"/>
      <c r="D57" s="300"/>
      <c r="E57" s="300"/>
      <c r="F57" s="300"/>
      <c r="G57" s="300"/>
      <c r="H57" s="300"/>
      <c r="I57" s="300"/>
      <c r="J57" s="300"/>
      <c r="K57" s="300"/>
      <c r="L57" s="85"/>
    </row>
    <row r="58" spans="2:13" ht="15" x14ac:dyDescent="0.25">
      <c r="B58" s="255"/>
      <c r="C58" s="300"/>
      <c r="D58" s="300"/>
      <c r="E58" s="300"/>
      <c r="F58" s="300"/>
      <c r="G58" s="300"/>
      <c r="H58" s="300"/>
      <c r="I58" s="300"/>
      <c r="J58" s="300"/>
      <c r="K58" s="300"/>
      <c r="L58" s="85"/>
    </row>
    <row r="59" spans="2:13" ht="15" x14ac:dyDescent="0.25">
      <c r="B59" s="255"/>
      <c r="C59" s="300"/>
      <c r="D59" s="300"/>
      <c r="E59" s="300"/>
      <c r="F59" s="300"/>
      <c r="G59" s="300"/>
      <c r="H59" s="300"/>
      <c r="I59" s="300"/>
      <c r="J59" s="300"/>
      <c r="K59" s="300"/>
      <c r="L59" s="85"/>
    </row>
    <row r="60" spans="2:13" ht="15" x14ac:dyDescent="0.25">
      <c r="B60" s="255"/>
      <c r="C60" s="300"/>
      <c r="D60" s="300"/>
      <c r="E60" s="300"/>
      <c r="F60" s="300"/>
      <c r="G60" s="300"/>
      <c r="H60" s="300"/>
      <c r="I60" s="300"/>
      <c r="J60" s="300"/>
      <c r="K60" s="300"/>
      <c r="L60" s="85"/>
    </row>
    <row r="61" spans="2:13" ht="15" x14ac:dyDescent="0.25">
      <c r="B61" s="255"/>
      <c r="C61" s="300"/>
      <c r="D61" s="300"/>
      <c r="E61" s="300"/>
      <c r="F61" s="300"/>
      <c r="G61" s="300"/>
      <c r="H61" s="300"/>
      <c r="I61" s="300"/>
      <c r="J61" s="300"/>
      <c r="K61" s="300"/>
      <c r="L61" s="85"/>
    </row>
    <row r="62" spans="2:13" ht="15" x14ac:dyDescent="0.25">
      <c r="B62" s="255"/>
      <c r="C62" s="300"/>
      <c r="D62" s="300"/>
      <c r="E62" s="300"/>
      <c r="F62" s="300"/>
      <c r="G62" s="300"/>
      <c r="H62" s="300"/>
      <c r="I62" s="300"/>
      <c r="J62" s="300"/>
      <c r="K62" s="300"/>
      <c r="L62" s="85"/>
    </row>
    <row r="63" spans="2:13" ht="15" x14ac:dyDescent="0.25">
      <c r="B63" s="255"/>
      <c r="C63" s="300"/>
      <c r="D63" s="300"/>
      <c r="E63" s="300"/>
      <c r="F63" s="300"/>
      <c r="G63" s="300"/>
      <c r="H63" s="300"/>
      <c r="I63" s="300"/>
      <c r="J63" s="300"/>
      <c r="K63" s="300"/>
      <c r="L63" s="85"/>
    </row>
    <row r="64" spans="2:13" ht="15" x14ac:dyDescent="0.25">
      <c r="B64" s="255"/>
      <c r="C64" s="300"/>
      <c r="D64" s="300"/>
      <c r="E64" s="300"/>
      <c r="F64" s="300"/>
      <c r="G64" s="300"/>
      <c r="H64" s="300"/>
      <c r="I64" s="300"/>
      <c r="J64" s="300"/>
      <c r="K64" s="300"/>
      <c r="L64" s="85"/>
    </row>
    <row r="65" spans="2:12" ht="15" x14ac:dyDescent="0.25">
      <c r="B65" s="73"/>
      <c r="C65" s="300"/>
      <c r="D65" s="300"/>
      <c r="E65" s="300"/>
      <c r="F65" s="300"/>
      <c r="G65" s="300"/>
      <c r="H65" s="300"/>
      <c r="I65" s="300"/>
      <c r="J65" s="300"/>
      <c r="K65" s="300"/>
      <c r="L65" s="74"/>
    </row>
    <row r="66" spans="2:12" ht="15" x14ac:dyDescent="0.25">
      <c r="B66" s="73"/>
      <c r="C66" s="300"/>
      <c r="D66" s="300"/>
      <c r="E66" s="300"/>
      <c r="F66" s="300"/>
      <c r="G66" s="300"/>
      <c r="H66" s="300"/>
      <c r="I66" s="300"/>
      <c r="J66" s="300"/>
      <c r="K66" s="300"/>
      <c r="L66" s="74"/>
    </row>
    <row r="67" spans="2:12" x14ac:dyDescent="0.25">
      <c r="B67" s="73"/>
      <c r="J67" s="80"/>
      <c r="L67" s="74"/>
    </row>
    <row r="68" spans="2:12" x14ac:dyDescent="0.25">
      <c r="B68" s="73"/>
      <c r="L68" s="74"/>
    </row>
    <row r="69" spans="2:12" x14ac:dyDescent="0.25">
      <c r="B69" s="73"/>
      <c r="L69" s="74"/>
    </row>
    <row r="70" spans="2:12" x14ac:dyDescent="0.25">
      <c r="B70" s="73"/>
      <c r="L70" s="74"/>
    </row>
    <row r="71" spans="2:12" x14ac:dyDescent="0.25">
      <c r="B71" s="73"/>
      <c r="L71" s="74"/>
    </row>
    <row r="72" spans="2:12" x14ac:dyDescent="0.25">
      <c r="B72" s="73"/>
      <c r="L72" s="74"/>
    </row>
    <row r="73" spans="2:12" x14ac:dyDescent="0.25">
      <c r="B73" s="73"/>
      <c r="L73" s="74"/>
    </row>
    <row r="74" spans="2:12" x14ac:dyDescent="0.25">
      <c r="B74" s="86"/>
      <c r="C74" s="87"/>
      <c r="D74" s="87"/>
      <c r="E74" s="87"/>
      <c r="F74" s="87"/>
      <c r="G74" s="87"/>
      <c r="H74" s="87"/>
      <c r="I74" s="87"/>
      <c r="J74" s="87"/>
      <c r="K74" s="87"/>
      <c r="L74" s="89"/>
    </row>
  </sheetData>
  <sheetProtection algorithmName="SHA-512" hashValue="95lcExUIK8Qth2YQgjp0+HdpgRHSCLf+yZTbvXiNVwdNw5srWzcqBPHGaT99VLYyE+QyF4kkt5ZAceZTCZSAvQ==" saltValue="q0QkNT6/XLQpA1b2mRYWtg==" spinCount="100000" sheet="1" objects="1" scenarios="1"/>
  <mergeCells count="52">
    <mergeCell ref="E26:J26"/>
    <mergeCell ref="E27:J27"/>
    <mergeCell ref="E28:J28"/>
    <mergeCell ref="E29:J29"/>
    <mergeCell ref="E30:J30"/>
    <mergeCell ref="E31:J31"/>
    <mergeCell ref="E32:J32"/>
    <mergeCell ref="C27:D27"/>
    <mergeCell ref="C28:D28"/>
    <mergeCell ref="C29:D29"/>
    <mergeCell ref="C30:D30"/>
    <mergeCell ref="C31:D31"/>
    <mergeCell ref="C32:D32"/>
    <mergeCell ref="C26:D26"/>
    <mergeCell ref="E10:J10"/>
    <mergeCell ref="E11:J11"/>
    <mergeCell ref="E23:J23"/>
    <mergeCell ref="E24:J24"/>
    <mergeCell ref="E14:J14"/>
    <mergeCell ref="E15:J15"/>
    <mergeCell ref="C21:D21"/>
    <mergeCell ref="C22:D22"/>
    <mergeCell ref="C16:D16"/>
    <mergeCell ref="C17:D17"/>
    <mergeCell ref="E21:J21"/>
    <mergeCell ref="E22:J22"/>
    <mergeCell ref="E16:J16"/>
    <mergeCell ref="E17:J17"/>
    <mergeCell ref="E12:J12"/>
    <mergeCell ref="C11:D11"/>
    <mergeCell ref="E18:J18"/>
    <mergeCell ref="E19:J19"/>
    <mergeCell ref="E20:J20"/>
    <mergeCell ref="C25:D25"/>
    <mergeCell ref="E13:J13"/>
    <mergeCell ref="E25:J25"/>
    <mergeCell ref="C33:D33"/>
    <mergeCell ref="E33:J33"/>
    <mergeCell ref="C34:D34"/>
    <mergeCell ref="E34:J34"/>
    <mergeCell ref="C9:D9"/>
    <mergeCell ref="E9:J9"/>
    <mergeCell ref="C10:D10"/>
    <mergeCell ref="C23:D23"/>
    <mergeCell ref="C24:D24"/>
    <mergeCell ref="C14:D14"/>
    <mergeCell ref="C15:D15"/>
    <mergeCell ref="C12:D12"/>
    <mergeCell ref="C13:D13"/>
    <mergeCell ref="C18:D18"/>
    <mergeCell ref="C19:D19"/>
    <mergeCell ref="C20:D20"/>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4A1C0-CCA8-4F91-812B-3172018DC180}">
  <sheetPr filterMode="1"/>
  <dimension ref="A1:AA42"/>
  <sheetViews>
    <sheetView showGridLines="0" workbookViewId="0">
      <pane xSplit="6" ySplit="1" topLeftCell="M2" activePane="bottomRight" state="frozen"/>
      <selection pane="topRight" activeCell="G1" sqref="G1"/>
      <selection pane="bottomLeft" activeCell="A2" sqref="A2"/>
      <selection pane="bottomRight" activeCell="Y41" sqref="Y41"/>
    </sheetView>
  </sheetViews>
  <sheetFormatPr defaultRowHeight="15" x14ac:dyDescent="0.25"/>
  <cols>
    <col min="1" max="1" width="8.7109375" customWidth="1"/>
    <col min="2" max="5" width="14.5703125" hidden="1" customWidth="1"/>
    <col min="6" max="6" width="24.7109375" customWidth="1"/>
    <col min="7" max="13" width="14.5703125" customWidth="1"/>
    <col min="14" max="14" width="9.140625" customWidth="1"/>
    <col min="15" max="15" width="9.28515625" customWidth="1"/>
    <col min="16" max="18" width="12.140625" bestFit="1" customWidth="1"/>
    <col min="19" max="19" width="10" bestFit="1" customWidth="1"/>
    <col min="20" max="20" width="12.140625" bestFit="1" customWidth="1"/>
    <col min="21" max="21" width="15.28515625" bestFit="1" customWidth="1"/>
    <col min="22" max="22" width="6.28515625" bestFit="1" customWidth="1"/>
    <col min="23" max="23" width="6" bestFit="1" customWidth="1"/>
    <col min="24" max="24" width="13.5703125" bestFit="1" customWidth="1"/>
    <col min="25" max="25" width="13.28515625" bestFit="1" customWidth="1"/>
    <col min="26" max="26" width="11.5703125" bestFit="1" customWidth="1"/>
    <col min="27" max="27" width="24.28515625" bestFit="1" customWidth="1"/>
  </cols>
  <sheetData>
    <row r="1" spans="1:27" ht="102" x14ac:dyDescent="0.25">
      <c r="A1" s="161" t="s">
        <v>339</v>
      </c>
      <c r="B1" s="159"/>
      <c r="C1" s="159"/>
      <c r="D1" s="159"/>
      <c r="E1" s="159"/>
      <c r="F1" s="156" t="s">
        <v>338</v>
      </c>
      <c r="G1" s="160"/>
      <c r="H1" s="159"/>
      <c r="I1" s="156" t="s">
        <v>337</v>
      </c>
      <c r="J1" s="160"/>
      <c r="K1" s="160"/>
      <c r="L1" s="156" t="s">
        <v>336</v>
      </c>
      <c r="M1" s="159"/>
      <c r="N1" s="157" t="s">
        <v>335</v>
      </c>
      <c r="O1" s="157" t="s">
        <v>334</v>
      </c>
      <c r="P1" s="157" t="s">
        <v>333</v>
      </c>
      <c r="Q1" s="157" t="s">
        <v>332</v>
      </c>
      <c r="R1" s="157" t="s">
        <v>331</v>
      </c>
      <c r="S1" s="158" t="s">
        <v>330</v>
      </c>
      <c r="T1" s="158" t="s">
        <v>329</v>
      </c>
      <c r="U1" s="157" t="s">
        <v>328</v>
      </c>
      <c r="V1" s="157" t="s">
        <v>327</v>
      </c>
      <c r="W1" s="157" t="s">
        <v>326</v>
      </c>
      <c r="X1" s="156" t="s">
        <v>325</v>
      </c>
      <c r="Y1" s="157" t="s">
        <v>324</v>
      </c>
      <c r="Z1" s="157" t="s">
        <v>323</v>
      </c>
      <c r="AA1" s="156" t="s">
        <v>322</v>
      </c>
    </row>
    <row r="2" spans="1:27" x14ac:dyDescent="0.25">
      <c r="A2" s="139" t="s">
        <v>254</v>
      </c>
      <c r="B2" s="139" t="s">
        <v>321</v>
      </c>
      <c r="C2" s="139" t="s">
        <v>129</v>
      </c>
      <c r="D2" s="139" t="s">
        <v>276</v>
      </c>
      <c r="E2" s="139" t="s">
        <v>284</v>
      </c>
      <c r="F2" s="139" t="s">
        <v>229</v>
      </c>
      <c r="G2" s="141" t="s">
        <v>95</v>
      </c>
      <c r="H2" s="140" t="s">
        <v>288</v>
      </c>
      <c r="I2" s="135">
        <v>3155</v>
      </c>
      <c r="J2" s="135">
        <f t="shared" ref="J2:J23" si="0">I2+(I2*0.15)</f>
        <v>3628.25</v>
      </c>
      <c r="K2" s="139" t="s">
        <v>282</v>
      </c>
      <c r="L2" s="139" t="s">
        <v>282</v>
      </c>
      <c r="M2" s="139" t="s">
        <v>281</v>
      </c>
      <c r="N2" s="134">
        <v>31.6</v>
      </c>
      <c r="O2" s="138">
        <v>213.66955876895523</v>
      </c>
      <c r="P2" s="138">
        <v>80.88315999999999</v>
      </c>
      <c r="Q2" s="137">
        <v>260868</v>
      </c>
      <c r="R2" s="135">
        <v>162230</v>
      </c>
      <c r="S2" s="135">
        <v>264360.34440000006</v>
      </c>
      <c r="T2" s="135">
        <v>1122.9257999999998</v>
      </c>
      <c r="U2" s="135" t="s">
        <v>287</v>
      </c>
      <c r="V2" s="134">
        <v>4</v>
      </c>
      <c r="W2" s="134">
        <v>5</v>
      </c>
      <c r="X2" s="136">
        <v>0</v>
      </c>
      <c r="Y2" s="135">
        <v>7877.14</v>
      </c>
      <c r="Z2" s="135">
        <v>4768.04</v>
      </c>
      <c r="AA2" s="134">
        <v>0</v>
      </c>
    </row>
    <row r="3" spans="1:27" x14ac:dyDescent="0.25">
      <c r="A3" s="146" t="s">
        <v>255</v>
      </c>
      <c r="B3" s="146" t="s">
        <v>320</v>
      </c>
      <c r="C3" s="146" t="s">
        <v>129</v>
      </c>
      <c r="D3" s="146" t="s">
        <v>278</v>
      </c>
      <c r="E3" s="146" t="s">
        <v>319</v>
      </c>
      <c r="F3" s="139" t="s">
        <v>229</v>
      </c>
      <c r="G3" s="148" t="s">
        <v>95</v>
      </c>
      <c r="H3" s="147" t="s">
        <v>288</v>
      </c>
      <c r="I3" s="143">
        <v>30604</v>
      </c>
      <c r="J3" s="143">
        <f t="shared" si="0"/>
        <v>35194.6</v>
      </c>
      <c r="K3" s="146" t="s">
        <v>282</v>
      </c>
      <c r="L3" s="146" t="s">
        <v>282</v>
      </c>
      <c r="M3" s="146" t="s">
        <v>281</v>
      </c>
      <c r="N3" s="142">
        <v>87.9</v>
      </c>
      <c r="O3" s="145">
        <v>1654.1503781721494</v>
      </c>
      <c r="P3" s="145">
        <v>2538.9777777777776</v>
      </c>
      <c r="Q3" s="143">
        <v>4824891.666666666</v>
      </c>
      <c r="R3" s="143">
        <v>1651169.4444444447</v>
      </c>
      <c r="S3" s="143">
        <v>86573.067168000009</v>
      </c>
      <c r="T3" s="143">
        <v>21772.327400000002</v>
      </c>
      <c r="U3" s="143" t="s">
        <v>287</v>
      </c>
      <c r="V3" s="142">
        <v>5.5</v>
      </c>
      <c r="W3" s="142">
        <v>4</v>
      </c>
      <c r="X3" s="144">
        <v>0</v>
      </c>
      <c r="Y3" s="143">
        <v>144075.70000000001</v>
      </c>
      <c r="Z3" s="143">
        <v>43106.2</v>
      </c>
      <c r="AA3" s="142" t="s">
        <v>286</v>
      </c>
    </row>
    <row r="4" spans="1:27" x14ac:dyDescent="0.25">
      <c r="A4" s="139" t="s">
        <v>256</v>
      </c>
      <c r="B4" s="139" t="s">
        <v>318</v>
      </c>
      <c r="C4" s="139" t="s">
        <v>129</v>
      </c>
      <c r="D4" s="139" t="s">
        <v>278</v>
      </c>
      <c r="E4" s="139" t="s">
        <v>317</v>
      </c>
      <c r="F4" s="139" t="s">
        <v>229</v>
      </c>
      <c r="G4" s="141" t="s">
        <v>95</v>
      </c>
      <c r="H4" s="140" t="s">
        <v>288</v>
      </c>
      <c r="I4" s="135">
        <v>17866</v>
      </c>
      <c r="J4" s="135">
        <f t="shared" si="0"/>
        <v>20545.900000000001</v>
      </c>
      <c r="K4" s="139" t="s">
        <v>282</v>
      </c>
      <c r="L4" s="139" t="s">
        <v>282</v>
      </c>
      <c r="M4" s="139" t="s">
        <v>281</v>
      </c>
      <c r="N4" s="134">
        <v>85.7</v>
      </c>
      <c r="O4" s="138">
        <v>907.15060770956791</v>
      </c>
      <c r="P4" s="138">
        <v>844.34666666666658</v>
      </c>
      <c r="Q4" s="137">
        <v>2066461.111111111</v>
      </c>
      <c r="R4" s="135">
        <v>1011027.7777777779</v>
      </c>
      <c r="S4" s="135">
        <v>58060.201200000003</v>
      </c>
      <c r="T4" s="135">
        <v>7729.2850000000008</v>
      </c>
      <c r="U4" s="135" t="s">
        <v>287</v>
      </c>
      <c r="V4" s="134">
        <v>5.5</v>
      </c>
      <c r="W4" s="134">
        <v>4.5</v>
      </c>
      <c r="X4" s="136">
        <v>0</v>
      </c>
      <c r="Y4" s="135">
        <v>35255</v>
      </c>
      <c r="Z4" s="135">
        <v>30677.8</v>
      </c>
      <c r="AA4" s="134" t="s">
        <v>293</v>
      </c>
    </row>
    <row r="5" spans="1:27" hidden="1" x14ac:dyDescent="0.25">
      <c r="A5" s="146" t="s">
        <v>232</v>
      </c>
      <c r="B5" s="146" t="s">
        <v>316</v>
      </c>
      <c r="C5" s="146" t="s">
        <v>129</v>
      </c>
      <c r="D5" s="146" t="s">
        <v>275</v>
      </c>
      <c r="E5" s="146" t="s">
        <v>290</v>
      </c>
      <c r="F5" s="146" t="s">
        <v>228</v>
      </c>
      <c r="G5" s="148" t="s">
        <v>95</v>
      </c>
      <c r="H5" s="147" t="s">
        <v>288</v>
      </c>
      <c r="I5" s="143">
        <v>6236</v>
      </c>
      <c r="J5" s="143">
        <f t="shared" si="0"/>
        <v>7171.4</v>
      </c>
      <c r="K5" s="146" t="s">
        <v>282</v>
      </c>
      <c r="L5" s="146" t="s">
        <v>282</v>
      </c>
      <c r="M5" s="146" t="s">
        <v>281</v>
      </c>
      <c r="N5" s="142">
        <v>87.9</v>
      </c>
      <c r="O5" s="165">
        <v>377.7</v>
      </c>
      <c r="P5" s="165">
        <v>377.7</v>
      </c>
      <c r="Q5" s="153">
        <f>814022.222222222/2</f>
        <v>407011.11111111101</v>
      </c>
      <c r="R5" s="153">
        <v>407011.11111111101</v>
      </c>
      <c r="S5" s="143">
        <v>0</v>
      </c>
      <c r="T5" s="143">
        <v>3144.1</v>
      </c>
      <c r="U5" s="143" t="s">
        <v>298</v>
      </c>
      <c r="V5" s="142">
        <v>5</v>
      </c>
      <c r="W5" s="142">
        <v>4.5</v>
      </c>
      <c r="X5" s="148">
        <v>0.06</v>
      </c>
      <c r="Y5" s="143">
        <v>24471</v>
      </c>
      <c r="Z5" s="143">
        <v>23051.5</v>
      </c>
      <c r="AA5" s="142">
        <v>0</v>
      </c>
    </row>
    <row r="6" spans="1:27" hidden="1" x14ac:dyDescent="0.25">
      <c r="A6" s="146" t="s">
        <v>234</v>
      </c>
      <c r="B6" s="146" t="s">
        <v>315</v>
      </c>
      <c r="C6" s="146" t="s">
        <v>129</v>
      </c>
      <c r="D6" s="146" t="s">
        <v>276</v>
      </c>
      <c r="E6" s="146" t="s">
        <v>290</v>
      </c>
      <c r="F6" s="146" t="s">
        <v>228</v>
      </c>
      <c r="G6" s="148" t="s">
        <v>289</v>
      </c>
      <c r="H6" s="147" t="s">
        <v>288</v>
      </c>
      <c r="I6" s="143">
        <v>7073</v>
      </c>
      <c r="J6" s="143">
        <f t="shared" si="0"/>
        <v>8133.95</v>
      </c>
      <c r="K6" s="146" t="s">
        <v>282</v>
      </c>
      <c r="L6" s="146" t="s">
        <v>282</v>
      </c>
      <c r="M6" s="146" t="s">
        <v>281</v>
      </c>
      <c r="N6" s="142">
        <v>24.5</v>
      </c>
      <c r="O6" s="145">
        <v>336.31525440655878</v>
      </c>
      <c r="P6" s="145">
        <v>509.65202314999993</v>
      </c>
      <c r="Q6" s="143">
        <v>1276295.1727</v>
      </c>
      <c r="R6" s="143">
        <v>327384.15760000004</v>
      </c>
      <c r="S6" s="143">
        <v>233737.87208400003</v>
      </c>
      <c r="T6" s="143">
        <v>5382.4058000000005</v>
      </c>
      <c r="U6" s="143" t="s">
        <v>269</v>
      </c>
      <c r="V6" s="142">
        <v>4</v>
      </c>
      <c r="W6" s="142">
        <v>2</v>
      </c>
      <c r="X6" s="144">
        <v>0</v>
      </c>
      <c r="Y6" s="143">
        <v>10324</v>
      </c>
      <c r="Z6" s="143">
        <v>32244</v>
      </c>
      <c r="AA6" s="142">
        <v>0</v>
      </c>
    </row>
    <row r="7" spans="1:27" hidden="1" x14ac:dyDescent="0.25">
      <c r="A7" s="146" t="s">
        <v>235</v>
      </c>
      <c r="B7" s="139" t="s">
        <v>314</v>
      </c>
      <c r="C7" s="139" t="s">
        <v>129</v>
      </c>
      <c r="D7" s="139" t="s">
        <v>277</v>
      </c>
      <c r="E7" s="139" t="s">
        <v>290</v>
      </c>
      <c r="F7" s="146" t="s">
        <v>228</v>
      </c>
      <c r="G7" s="141" t="s">
        <v>95</v>
      </c>
      <c r="H7" s="140" t="s">
        <v>288</v>
      </c>
      <c r="I7" s="143">
        <v>33488.700000000004</v>
      </c>
      <c r="J7" s="135">
        <f t="shared" si="0"/>
        <v>38512.005000000005</v>
      </c>
      <c r="K7" s="139" t="s">
        <v>282</v>
      </c>
      <c r="L7" s="146" t="s">
        <v>282</v>
      </c>
      <c r="M7" s="139" t="s">
        <v>281</v>
      </c>
      <c r="N7" s="142">
        <v>180.9</v>
      </c>
      <c r="O7" s="145">
        <v>2498.800558286222</v>
      </c>
      <c r="P7" s="145">
        <v>3163.9989166666674</v>
      </c>
      <c r="Q7" s="149">
        <v>2957008.333333334</v>
      </c>
      <c r="R7" s="143">
        <v>1982072.2222222225</v>
      </c>
      <c r="S7" s="143">
        <v>1062397.743</v>
      </c>
      <c r="T7" s="143">
        <v>12234.1963</v>
      </c>
      <c r="U7" s="143" t="s">
        <v>287</v>
      </c>
      <c r="V7" s="142">
        <v>4.5</v>
      </c>
      <c r="W7" s="142">
        <v>4.5</v>
      </c>
      <c r="X7" s="144">
        <v>0</v>
      </c>
      <c r="Y7" s="143">
        <v>52938</v>
      </c>
      <c r="Z7" s="143">
        <v>50129.799999999981</v>
      </c>
      <c r="AA7" s="142">
        <v>0</v>
      </c>
    </row>
    <row r="8" spans="1:27" hidden="1" x14ac:dyDescent="0.25">
      <c r="A8" s="146" t="s">
        <v>236</v>
      </c>
      <c r="B8" s="139" t="s">
        <v>313</v>
      </c>
      <c r="C8" s="139" t="s">
        <v>129</v>
      </c>
      <c r="D8" s="139" t="s">
        <v>275</v>
      </c>
      <c r="E8" s="139" t="s">
        <v>290</v>
      </c>
      <c r="F8" s="146" t="s">
        <v>228</v>
      </c>
      <c r="G8" s="141" t="s">
        <v>95</v>
      </c>
      <c r="H8" s="140" t="s">
        <v>288</v>
      </c>
      <c r="I8" s="143">
        <v>9070</v>
      </c>
      <c r="J8" s="135">
        <f t="shared" si="0"/>
        <v>10430.5</v>
      </c>
      <c r="K8" s="139" t="s">
        <v>282</v>
      </c>
      <c r="L8" s="146" t="s">
        <v>282</v>
      </c>
      <c r="M8" s="139" t="s">
        <v>281</v>
      </c>
      <c r="N8" s="142">
        <v>57.1</v>
      </c>
      <c r="O8" s="165">
        <v>595.79999999999995</v>
      </c>
      <c r="P8" s="165">
        <v>595.79999999999995</v>
      </c>
      <c r="Q8" s="155">
        <f>1383422.856/2</f>
        <v>691711.42799999996</v>
      </c>
      <c r="R8" s="153">
        <v>691711.42799999996</v>
      </c>
      <c r="S8" s="143">
        <v>0</v>
      </c>
      <c r="T8" s="143">
        <v>2830.4210000000003</v>
      </c>
      <c r="U8" s="143" t="s">
        <v>298</v>
      </c>
      <c r="V8" s="142">
        <v>5</v>
      </c>
      <c r="W8" s="142">
        <v>4.5</v>
      </c>
      <c r="X8" s="148">
        <v>0.06</v>
      </c>
      <c r="Y8" s="143">
        <v>32173</v>
      </c>
      <c r="Z8" s="143">
        <v>29488</v>
      </c>
      <c r="AA8" s="142">
        <v>0</v>
      </c>
    </row>
    <row r="9" spans="1:27" hidden="1" x14ac:dyDescent="0.25">
      <c r="A9" s="146" t="s">
        <v>237</v>
      </c>
      <c r="B9" s="146" t="s">
        <v>312</v>
      </c>
      <c r="C9" s="146" t="s">
        <v>129</v>
      </c>
      <c r="D9" s="146" t="s">
        <v>276</v>
      </c>
      <c r="E9" s="146" t="s">
        <v>290</v>
      </c>
      <c r="F9" s="146" t="s">
        <v>228</v>
      </c>
      <c r="G9" s="148" t="s">
        <v>95</v>
      </c>
      <c r="H9" s="147" t="s">
        <v>288</v>
      </c>
      <c r="I9" s="143">
        <v>6300.2</v>
      </c>
      <c r="J9" s="143">
        <f t="shared" si="0"/>
        <v>7245.23</v>
      </c>
      <c r="K9" s="146" t="s">
        <v>282</v>
      </c>
      <c r="L9" s="146" t="s">
        <v>282</v>
      </c>
      <c r="M9" s="146" t="s">
        <v>281</v>
      </c>
      <c r="N9" s="142">
        <v>9.8000000000000007</v>
      </c>
      <c r="O9" s="165">
        <v>263.89999999999998</v>
      </c>
      <c r="P9" s="165">
        <v>263.89999999999998</v>
      </c>
      <c r="Q9" s="153">
        <f>557961.111111111/2</f>
        <v>278980.5555555555</v>
      </c>
      <c r="R9" s="153">
        <v>278980.5555555555</v>
      </c>
      <c r="S9" s="143">
        <v>318258.75110000005</v>
      </c>
      <c r="T9" s="143">
        <v>1748.2320999999999</v>
      </c>
      <c r="U9" s="143" t="s">
        <v>298</v>
      </c>
      <c r="V9" s="142">
        <v>5</v>
      </c>
      <c r="W9" s="142">
        <v>5</v>
      </c>
      <c r="X9" s="148">
        <v>0.06</v>
      </c>
      <c r="Y9" s="143">
        <v>10171.799999999999</v>
      </c>
      <c r="Z9" s="143">
        <v>12455.375</v>
      </c>
      <c r="AA9" s="142">
        <v>0</v>
      </c>
    </row>
    <row r="10" spans="1:27" hidden="1" x14ac:dyDescent="0.25">
      <c r="A10" s="146" t="s">
        <v>311</v>
      </c>
      <c r="B10" s="139" t="s">
        <v>310</v>
      </c>
      <c r="C10" s="139" t="s">
        <v>129</v>
      </c>
      <c r="D10" s="139" t="s">
        <v>276</v>
      </c>
      <c r="E10" s="139" t="s">
        <v>290</v>
      </c>
      <c r="F10" s="146" t="s">
        <v>228</v>
      </c>
      <c r="G10" s="141" t="s">
        <v>300</v>
      </c>
      <c r="H10" s="140" t="s">
        <v>288</v>
      </c>
      <c r="I10" s="143">
        <v>2143</v>
      </c>
      <c r="J10" s="135">
        <f t="shared" si="0"/>
        <v>2464.4499999999998</v>
      </c>
      <c r="K10" s="139" t="s">
        <v>170</v>
      </c>
      <c r="L10" s="146" t="s">
        <v>282</v>
      </c>
      <c r="M10" s="139" t="s">
        <v>281</v>
      </c>
      <c r="N10" s="142">
        <v>0</v>
      </c>
      <c r="O10" s="145">
        <v>0</v>
      </c>
      <c r="P10" s="145">
        <v>0</v>
      </c>
      <c r="Q10" s="149">
        <v>0</v>
      </c>
      <c r="R10" s="143">
        <v>0</v>
      </c>
      <c r="S10" s="143">
        <v>0</v>
      </c>
      <c r="T10" s="143">
        <v>0</v>
      </c>
      <c r="U10" s="143">
        <v>0</v>
      </c>
      <c r="V10" s="142">
        <v>0</v>
      </c>
      <c r="W10" s="142">
        <v>0</v>
      </c>
      <c r="X10" s="144">
        <v>0</v>
      </c>
      <c r="Y10" s="143">
        <v>0</v>
      </c>
      <c r="Z10" s="143">
        <v>0</v>
      </c>
      <c r="AA10" s="142">
        <v>0</v>
      </c>
    </row>
    <row r="11" spans="1:27" x14ac:dyDescent="0.25">
      <c r="A11" s="146" t="s">
        <v>258</v>
      </c>
      <c r="B11" s="146" t="s">
        <v>309</v>
      </c>
      <c r="C11" s="146" t="s">
        <v>129</v>
      </c>
      <c r="D11" s="146" t="s">
        <v>278</v>
      </c>
      <c r="E11" s="146" t="s">
        <v>284</v>
      </c>
      <c r="F11" s="139" t="s">
        <v>229</v>
      </c>
      <c r="G11" s="148" t="s">
        <v>95</v>
      </c>
      <c r="H11" s="147" t="s">
        <v>288</v>
      </c>
      <c r="I11" s="143">
        <v>7929</v>
      </c>
      <c r="J11" s="143">
        <f t="shared" si="0"/>
        <v>9118.35</v>
      </c>
      <c r="K11" s="146" t="s">
        <v>282</v>
      </c>
      <c r="L11" s="146" t="s">
        <v>282</v>
      </c>
      <c r="M11" s="146" t="s">
        <v>281</v>
      </c>
      <c r="N11" s="142">
        <v>0</v>
      </c>
      <c r="O11" s="142">
        <v>246.94779847460001</v>
      </c>
      <c r="P11" s="142">
        <v>628.95555555555563</v>
      </c>
      <c r="Q11" s="143">
        <v>1094025.4444444445</v>
      </c>
      <c r="R11" s="143">
        <v>307831</v>
      </c>
      <c r="S11" s="143">
        <v>0</v>
      </c>
      <c r="T11" s="143" t="s">
        <v>307</v>
      </c>
      <c r="U11" s="143" t="s">
        <v>287</v>
      </c>
      <c r="V11" s="142">
        <v>5</v>
      </c>
      <c r="W11" s="142">
        <v>0</v>
      </c>
      <c r="X11" s="144">
        <v>0</v>
      </c>
      <c r="Y11" s="143">
        <v>17094</v>
      </c>
      <c r="Z11" s="143">
        <v>2079</v>
      </c>
      <c r="AA11" s="142">
        <v>0</v>
      </c>
    </row>
    <row r="12" spans="1:27" hidden="1" x14ac:dyDescent="0.25">
      <c r="A12" s="146" t="s">
        <v>239</v>
      </c>
      <c r="B12" s="139" t="s">
        <v>308</v>
      </c>
      <c r="C12" s="139" t="s">
        <v>129</v>
      </c>
      <c r="D12" s="139" t="s">
        <v>275</v>
      </c>
      <c r="E12" s="139" t="s">
        <v>290</v>
      </c>
      <c r="F12" s="146" t="s">
        <v>228</v>
      </c>
      <c r="G12" s="141" t="s">
        <v>289</v>
      </c>
      <c r="H12" s="140" t="s">
        <v>288</v>
      </c>
      <c r="I12" s="143">
        <v>21069.299996999995</v>
      </c>
      <c r="J12" s="135">
        <f t="shared" si="0"/>
        <v>24229.694996549995</v>
      </c>
      <c r="K12" s="139" t="s">
        <v>282</v>
      </c>
      <c r="L12" s="146" t="s">
        <v>282</v>
      </c>
      <c r="M12" s="139" t="s">
        <v>281</v>
      </c>
      <c r="N12" s="142">
        <v>135.80000000000001</v>
      </c>
      <c r="O12" s="145">
        <v>1323.3376246339001</v>
      </c>
      <c r="P12" s="145" t="s">
        <v>307</v>
      </c>
      <c r="Q12" s="149" t="s">
        <v>307</v>
      </c>
      <c r="R12" s="143">
        <v>1325251.4000000001</v>
      </c>
      <c r="S12" s="143">
        <v>532812.10763799993</v>
      </c>
      <c r="T12" s="143">
        <v>14109.210000000001</v>
      </c>
      <c r="U12" s="143" t="s">
        <v>287</v>
      </c>
      <c r="V12" s="142">
        <v>4.5</v>
      </c>
      <c r="W12" s="142">
        <v>3.5</v>
      </c>
      <c r="X12" s="144">
        <v>0</v>
      </c>
      <c r="Y12" s="143">
        <v>71263.25</v>
      </c>
      <c r="Z12" s="143">
        <v>36502.5</v>
      </c>
      <c r="AA12" s="142">
        <v>0</v>
      </c>
    </row>
    <row r="13" spans="1:27" hidden="1" x14ac:dyDescent="0.25">
      <c r="A13" s="146" t="s">
        <v>240</v>
      </c>
      <c r="B13" s="146" t="s">
        <v>306</v>
      </c>
      <c r="C13" s="146" t="s">
        <v>129</v>
      </c>
      <c r="D13" s="146" t="s">
        <v>276</v>
      </c>
      <c r="E13" s="146" t="s">
        <v>290</v>
      </c>
      <c r="F13" s="146" t="s">
        <v>228</v>
      </c>
      <c r="G13" s="148" t="s">
        <v>300</v>
      </c>
      <c r="H13" s="147" t="s">
        <v>288</v>
      </c>
      <c r="I13" s="143">
        <v>20540.100000000002</v>
      </c>
      <c r="J13" s="143">
        <f t="shared" si="0"/>
        <v>23621.115000000002</v>
      </c>
      <c r="K13" s="146" t="s">
        <v>282</v>
      </c>
      <c r="L13" s="146" t="s">
        <v>282</v>
      </c>
      <c r="M13" s="146" t="s">
        <v>281</v>
      </c>
      <c r="N13" s="142">
        <v>82.8</v>
      </c>
      <c r="O13" s="145">
        <v>650.51904706605274</v>
      </c>
      <c r="P13" s="145">
        <v>310.31918050000002</v>
      </c>
      <c r="Q13" s="143">
        <v>378438.02500000002</v>
      </c>
      <c r="R13" s="143">
        <v>592525</v>
      </c>
      <c r="S13" s="143">
        <v>441213.03159999993</v>
      </c>
      <c r="T13" s="143">
        <v>1559.9158000000002</v>
      </c>
      <c r="U13" s="143" t="s">
        <v>280</v>
      </c>
      <c r="V13" s="142">
        <v>0</v>
      </c>
      <c r="W13" s="142">
        <v>0</v>
      </c>
      <c r="X13" s="144">
        <v>0</v>
      </c>
      <c r="Y13" s="143">
        <v>21796</v>
      </c>
      <c r="Z13" s="143">
        <v>2532.5</v>
      </c>
      <c r="AA13" s="142">
        <v>0</v>
      </c>
    </row>
    <row r="14" spans="1:27" hidden="1" x14ac:dyDescent="0.25">
      <c r="A14" s="146" t="s">
        <v>241</v>
      </c>
      <c r="B14" s="139" t="s">
        <v>305</v>
      </c>
      <c r="C14" s="139" t="s">
        <v>129</v>
      </c>
      <c r="D14" s="139" t="s">
        <v>278</v>
      </c>
      <c r="E14" s="139" t="s">
        <v>290</v>
      </c>
      <c r="F14" s="146" t="s">
        <v>228</v>
      </c>
      <c r="G14" s="141" t="s">
        <v>289</v>
      </c>
      <c r="H14" s="140" t="s">
        <v>288</v>
      </c>
      <c r="I14" s="143">
        <v>13279</v>
      </c>
      <c r="J14" s="135">
        <f t="shared" si="0"/>
        <v>15270.85</v>
      </c>
      <c r="K14" s="139" t="s">
        <v>282</v>
      </c>
      <c r="L14" s="146" t="s">
        <v>282</v>
      </c>
      <c r="M14" s="139" t="s">
        <v>281</v>
      </c>
      <c r="N14" s="142">
        <v>68.099999999999994</v>
      </c>
      <c r="O14" s="145">
        <v>1096.7314553333335</v>
      </c>
      <c r="P14" s="145">
        <v>641.1311111111113</v>
      </c>
      <c r="Q14" s="149">
        <v>2082630.5555555557</v>
      </c>
      <c r="R14" s="143">
        <v>1281216.6666666667</v>
      </c>
      <c r="S14" s="143">
        <v>0</v>
      </c>
      <c r="T14" s="143">
        <v>7168.0569999999989</v>
      </c>
      <c r="U14" s="143" t="s">
        <v>287</v>
      </c>
      <c r="V14" s="142">
        <v>3</v>
      </c>
      <c r="W14" s="142">
        <v>3.5</v>
      </c>
      <c r="X14" s="144">
        <v>0</v>
      </c>
      <c r="Y14" s="143">
        <v>65141.139514999995</v>
      </c>
      <c r="Z14" s="143">
        <v>36225.615870000001</v>
      </c>
      <c r="AA14" s="142">
        <v>0</v>
      </c>
    </row>
    <row r="15" spans="1:27" x14ac:dyDescent="0.25">
      <c r="A15" s="146" t="s">
        <v>304</v>
      </c>
      <c r="B15" s="146" t="s">
        <v>303</v>
      </c>
      <c r="C15" s="146" t="s">
        <v>129</v>
      </c>
      <c r="D15" s="146" t="s">
        <v>275</v>
      </c>
      <c r="E15" s="146" t="s">
        <v>302</v>
      </c>
      <c r="F15" s="139" t="s">
        <v>229</v>
      </c>
      <c r="G15" s="148" t="s">
        <v>300</v>
      </c>
      <c r="H15" s="147" t="s">
        <v>288</v>
      </c>
      <c r="I15" s="143">
        <v>31695.199997999996</v>
      </c>
      <c r="J15" s="143">
        <f t="shared" si="0"/>
        <v>36449.479997699993</v>
      </c>
      <c r="K15" s="146" t="s">
        <v>282</v>
      </c>
      <c r="L15" s="146" t="s">
        <v>282</v>
      </c>
      <c r="M15" s="146" t="s">
        <v>281</v>
      </c>
      <c r="N15" s="142">
        <v>284.60000000000002</v>
      </c>
      <c r="O15" s="145">
        <v>2742.6863920106734</v>
      </c>
      <c r="P15" s="145">
        <v>3318.0955555555561</v>
      </c>
      <c r="Q15" s="143">
        <v>6771144.444444444</v>
      </c>
      <c r="R15" s="143">
        <v>2623524.9999999995</v>
      </c>
      <c r="S15" s="143">
        <v>1646451.3452000003</v>
      </c>
      <c r="T15" s="143">
        <v>41004.138690476175</v>
      </c>
      <c r="U15" s="143" t="s">
        <v>287</v>
      </c>
      <c r="V15" s="142">
        <v>3.5</v>
      </c>
      <c r="W15" s="142">
        <v>3</v>
      </c>
      <c r="X15" s="144">
        <v>0</v>
      </c>
      <c r="Y15" s="143">
        <v>285345.5</v>
      </c>
      <c r="Z15" s="143">
        <v>110008.99999999999</v>
      </c>
      <c r="AA15" s="142">
        <v>0</v>
      </c>
    </row>
    <row r="16" spans="1:27" hidden="1" x14ac:dyDescent="0.25">
      <c r="A16" s="146" t="s">
        <v>242</v>
      </c>
      <c r="B16" s="139" t="s">
        <v>301</v>
      </c>
      <c r="C16" s="139" t="s">
        <v>129</v>
      </c>
      <c r="D16" s="139" t="s">
        <v>276</v>
      </c>
      <c r="E16" s="139" t="s">
        <v>290</v>
      </c>
      <c r="F16" s="146" t="s">
        <v>228</v>
      </c>
      <c r="G16" s="141" t="s">
        <v>300</v>
      </c>
      <c r="H16" s="140" t="s">
        <v>288</v>
      </c>
      <c r="I16" s="143">
        <v>8189.2999990000008</v>
      </c>
      <c r="J16" s="135">
        <f t="shared" si="0"/>
        <v>9417.69499885</v>
      </c>
      <c r="K16" s="139" t="s">
        <v>282</v>
      </c>
      <c r="L16" s="146" t="s">
        <v>282</v>
      </c>
      <c r="M16" s="139" t="s">
        <v>281</v>
      </c>
      <c r="N16" s="142">
        <v>32.6</v>
      </c>
      <c r="O16" s="145">
        <v>380.97094976881527</v>
      </c>
      <c r="P16" s="145">
        <v>850.55183333333332</v>
      </c>
      <c r="Q16" s="149">
        <v>1386533.3333333335</v>
      </c>
      <c r="R16" s="143">
        <v>349275.00000000006</v>
      </c>
      <c r="S16" s="143">
        <v>330379.38939999999</v>
      </c>
      <c r="T16" s="143">
        <v>3284.7200000000003</v>
      </c>
      <c r="U16" s="143" t="s">
        <v>287</v>
      </c>
      <c r="V16" s="142">
        <v>4</v>
      </c>
      <c r="W16" s="142">
        <v>3</v>
      </c>
      <c r="X16" s="148">
        <v>3.9E-2</v>
      </c>
      <c r="Y16" s="143">
        <v>17971.900000000001</v>
      </c>
      <c r="Z16" s="143">
        <v>5961.6</v>
      </c>
      <c r="AA16" s="142">
        <v>0</v>
      </c>
    </row>
    <row r="17" spans="1:27" hidden="1" x14ac:dyDescent="0.25">
      <c r="A17" s="146" t="s">
        <v>243</v>
      </c>
      <c r="B17" s="146" t="s">
        <v>299</v>
      </c>
      <c r="C17" s="146" t="s">
        <v>129</v>
      </c>
      <c r="D17" s="146" t="s">
        <v>275</v>
      </c>
      <c r="E17" s="146" t="s">
        <v>290</v>
      </c>
      <c r="F17" s="146" t="s">
        <v>228</v>
      </c>
      <c r="G17" s="148" t="s">
        <v>95</v>
      </c>
      <c r="H17" s="147" t="s">
        <v>288</v>
      </c>
      <c r="I17" s="143">
        <v>25251</v>
      </c>
      <c r="J17" s="143">
        <f t="shared" si="0"/>
        <v>29038.65</v>
      </c>
      <c r="K17" s="146" t="s">
        <v>282</v>
      </c>
      <c r="L17" s="146" t="s">
        <v>282</v>
      </c>
      <c r="M17" s="146" t="s">
        <v>281</v>
      </c>
      <c r="N17" s="142">
        <v>201.3</v>
      </c>
      <c r="O17" s="165">
        <v>1823.6</v>
      </c>
      <c r="P17" s="165">
        <v>1823.6</v>
      </c>
      <c r="Q17" s="154">
        <f>4000572.22222222/2</f>
        <v>2000286.1111111101</v>
      </c>
      <c r="R17" s="153">
        <v>2000286.1111111101</v>
      </c>
      <c r="S17" s="143">
        <v>891636.94429999986</v>
      </c>
      <c r="T17" s="143">
        <v>22922.92</v>
      </c>
      <c r="U17" s="143" t="s">
        <v>298</v>
      </c>
      <c r="V17" s="142">
        <v>5</v>
      </c>
      <c r="W17" s="142">
        <v>3.5</v>
      </c>
      <c r="X17" s="148">
        <v>0.06</v>
      </c>
      <c r="Y17" s="143">
        <v>56832</v>
      </c>
      <c r="Z17" s="143">
        <v>70287.100000000006</v>
      </c>
      <c r="AA17" s="142">
        <v>0</v>
      </c>
    </row>
    <row r="18" spans="1:27" x14ac:dyDescent="0.25">
      <c r="A18" s="139" t="s">
        <v>260</v>
      </c>
      <c r="B18" s="139" t="s">
        <v>297</v>
      </c>
      <c r="C18" s="139" t="s">
        <v>129</v>
      </c>
      <c r="D18" s="139" t="s">
        <v>277</v>
      </c>
      <c r="E18" s="139" t="s">
        <v>296</v>
      </c>
      <c r="F18" s="139" t="s">
        <v>229</v>
      </c>
      <c r="G18" s="141" t="s">
        <v>95</v>
      </c>
      <c r="H18" s="140" t="s">
        <v>288</v>
      </c>
      <c r="I18" s="135">
        <v>13865.1</v>
      </c>
      <c r="J18" s="135">
        <f t="shared" si="0"/>
        <v>15944.865</v>
      </c>
      <c r="K18" s="139" t="s">
        <v>282</v>
      </c>
      <c r="L18" s="139" t="s">
        <v>282</v>
      </c>
      <c r="M18" s="139" t="s">
        <v>281</v>
      </c>
      <c r="N18" s="134">
        <v>77.400000000000006</v>
      </c>
      <c r="O18" s="138">
        <v>543.15082315338373</v>
      </c>
      <c r="P18" s="138">
        <v>713.79700000000003</v>
      </c>
      <c r="Q18" s="137">
        <v>1043091.6666666667</v>
      </c>
      <c r="R18" s="135">
        <v>375991.66666666669</v>
      </c>
      <c r="S18" s="135">
        <v>341508.41579999996</v>
      </c>
      <c r="T18" s="135">
        <v>3490.14</v>
      </c>
      <c r="U18" s="135" t="s">
        <v>287</v>
      </c>
      <c r="V18" s="134">
        <v>5.5</v>
      </c>
      <c r="W18" s="134">
        <v>5</v>
      </c>
      <c r="X18" s="136">
        <v>0</v>
      </c>
      <c r="Y18" s="135">
        <v>29830</v>
      </c>
      <c r="Z18" s="135">
        <v>19460</v>
      </c>
      <c r="AA18" s="134" t="s">
        <v>286</v>
      </c>
    </row>
    <row r="19" spans="1:27" hidden="1" x14ac:dyDescent="0.25">
      <c r="A19" s="146" t="s">
        <v>244</v>
      </c>
      <c r="B19" s="146" t="s">
        <v>295</v>
      </c>
      <c r="C19" s="146" t="s">
        <v>129</v>
      </c>
      <c r="D19" s="146" t="s">
        <v>275</v>
      </c>
      <c r="E19" s="146" t="s">
        <v>290</v>
      </c>
      <c r="F19" s="146" t="s">
        <v>228</v>
      </c>
      <c r="G19" s="148" t="s">
        <v>95</v>
      </c>
      <c r="H19" s="147" t="s">
        <v>288</v>
      </c>
      <c r="I19" s="143">
        <v>8436.7000000000007</v>
      </c>
      <c r="J19" s="143">
        <f t="shared" si="0"/>
        <v>9702.2050000000017</v>
      </c>
      <c r="K19" s="146" t="s">
        <v>282</v>
      </c>
      <c r="L19" s="146" t="s">
        <v>282</v>
      </c>
      <c r="M19" s="146" t="s">
        <v>281</v>
      </c>
      <c r="N19" s="142">
        <v>86.5</v>
      </c>
      <c r="O19" s="152">
        <v>530.02604477311593</v>
      </c>
      <c r="P19" s="152">
        <v>416.93127777777784</v>
      </c>
      <c r="Q19" s="151">
        <v>1019692.0117777779</v>
      </c>
      <c r="R19" s="150">
        <v>511239.234</v>
      </c>
      <c r="S19" s="150">
        <v>129255</v>
      </c>
      <c r="T19" s="150">
        <v>3128.8999999999996</v>
      </c>
      <c r="U19" s="143" t="s">
        <v>287</v>
      </c>
      <c r="V19" s="142">
        <v>5</v>
      </c>
      <c r="W19" s="142">
        <v>4.5</v>
      </c>
      <c r="X19" s="148">
        <v>0.06</v>
      </c>
      <c r="Y19" s="143">
        <v>25682.75</v>
      </c>
      <c r="Z19" s="143">
        <v>30591.224999999999</v>
      </c>
      <c r="AA19" s="142">
        <v>0</v>
      </c>
    </row>
    <row r="20" spans="1:27" hidden="1" x14ac:dyDescent="0.25">
      <c r="A20" s="146" t="s">
        <v>245</v>
      </c>
      <c r="B20" s="139" t="s">
        <v>294</v>
      </c>
      <c r="C20" s="139" t="s">
        <v>129</v>
      </c>
      <c r="D20" s="139" t="s">
        <v>276</v>
      </c>
      <c r="E20" s="139" t="s">
        <v>290</v>
      </c>
      <c r="F20" s="146" t="s">
        <v>228</v>
      </c>
      <c r="G20" s="141" t="s">
        <v>95</v>
      </c>
      <c r="H20" s="140" t="s">
        <v>288</v>
      </c>
      <c r="I20" s="143">
        <v>35992</v>
      </c>
      <c r="J20" s="135">
        <f t="shared" si="0"/>
        <v>41390.800000000003</v>
      </c>
      <c r="K20" s="139" t="s">
        <v>282</v>
      </c>
      <c r="L20" s="146" t="s">
        <v>282</v>
      </c>
      <c r="M20" s="139" t="s">
        <v>281</v>
      </c>
      <c r="N20" s="142">
        <v>149.9</v>
      </c>
      <c r="O20" s="145">
        <v>1216.6302615448822</v>
      </c>
      <c r="P20" s="145">
        <v>1142.2190000000001</v>
      </c>
      <c r="Q20" s="149">
        <v>2461569.444444445</v>
      </c>
      <c r="R20" s="143">
        <v>1068619.4444444447</v>
      </c>
      <c r="S20" s="143">
        <v>782678.99820000003</v>
      </c>
      <c r="T20" s="143">
        <v>6945</v>
      </c>
      <c r="U20" s="143" t="s">
        <v>287</v>
      </c>
      <c r="V20" s="142">
        <v>5</v>
      </c>
      <c r="W20" s="142">
        <v>4.5</v>
      </c>
      <c r="X20" s="144">
        <v>0</v>
      </c>
      <c r="Y20" s="143">
        <v>68083.5</v>
      </c>
      <c r="Z20" s="143">
        <v>16435.5</v>
      </c>
      <c r="AA20" s="142" t="s">
        <v>293</v>
      </c>
    </row>
    <row r="21" spans="1:27" hidden="1" x14ac:dyDescent="0.25">
      <c r="A21" s="146" t="s">
        <v>246</v>
      </c>
      <c r="B21" s="139" t="s">
        <v>292</v>
      </c>
      <c r="C21" s="139" t="s">
        <v>129</v>
      </c>
      <c r="D21" s="139" t="s">
        <v>275</v>
      </c>
      <c r="E21" s="139" t="s">
        <v>290</v>
      </c>
      <c r="F21" s="146" t="s">
        <v>228</v>
      </c>
      <c r="G21" s="141" t="s">
        <v>289</v>
      </c>
      <c r="H21" s="140" t="s">
        <v>288</v>
      </c>
      <c r="I21" s="143">
        <v>24804.5</v>
      </c>
      <c r="J21" s="135">
        <f t="shared" si="0"/>
        <v>28525.174999999999</v>
      </c>
      <c r="K21" s="139" t="s">
        <v>282</v>
      </c>
      <c r="L21" s="146" t="s">
        <v>282</v>
      </c>
      <c r="M21" s="139" t="s">
        <v>281</v>
      </c>
      <c r="N21" s="142">
        <v>1018.2</v>
      </c>
      <c r="O21" s="145">
        <v>2401.6619248080578</v>
      </c>
      <c r="P21" s="145">
        <v>2908.1299999999997</v>
      </c>
      <c r="Q21" s="149">
        <v>5003152.7777777771</v>
      </c>
      <c r="R21" s="143">
        <v>1456652.7777777775</v>
      </c>
      <c r="S21" s="143">
        <v>934291</v>
      </c>
      <c r="T21" s="143">
        <v>14815.000000000002</v>
      </c>
      <c r="U21" s="143" t="s">
        <v>287</v>
      </c>
      <c r="V21" s="142">
        <v>0</v>
      </c>
      <c r="W21" s="142">
        <v>3</v>
      </c>
      <c r="X21" s="144">
        <v>0</v>
      </c>
      <c r="Y21" s="143">
        <v>112305</v>
      </c>
      <c r="Z21" s="143">
        <v>18979.800000000003</v>
      </c>
      <c r="AA21" s="142">
        <v>0</v>
      </c>
    </row>
    <row r="22" spans="1:27" hidden="1" x14ac:dyDescent="0.25">
      <c r="A22" s="146" t="s">
        <v>247</v>
      </c>
      <c r="B22" s="146" t="s">
        <v>291</v>
      </c>
      <c r="C22" s="146" t="s">
        <v>129</v>
      </c>
      <c r="D22" s="146" t="s">
        <v>278</v>
      </c>
      <c r="E22" s="146" t="s">
        <v>290</v>
      </c>
      <c r="F22" s="146" t="s">
        <v>228</v>
      </c>
      <c r="G22" s="148" t="s">
        <v>289</v>
      </c>
      <c r="H22" s="147" t="s">
        <v>288</v>
      </c>
      <c r="I22" s="143">
        <v>29347</v>
      </c>
      <c r="J22" s="143">
        <f t="shared" si="0"/>
        <v>33749.050000000003</v>
      </c>
      <c r="K22" s="146" t="s">
        <v>282</v>
      </c>
      <c r="L22" s="146" t="s">
        <v>282</v>
      </c>
      <c r="M22" s="146" t="s">
        <v>281</v>
      </c>
      <c r="N22" s="142">
        <v>3.8</v>
      </c>
      <c r="O22" s="145">
        <v>2585.8091564934775</v>
      </c>
      <c r="P22" s="145">
        <v>2027.7200000000005</v>
      </c>
      <c r="Q22" s="143">
        <v>4009027.7777777785</v>
      </c>
      <c r="R22" s="143">
        <v>1474377.777777778</v>
      </c>
      <c r="S22" s="143">
        <v>7560066.0881000003</v>
      </c>
      <c r="T22" s="143">
        <v>36521.580600000001</v>
      </c>
      <c r="U22" s="143" t="s">
        <v>287</v>
      </c>
      <c r="V22" s="142">
        <v>5.5</v>
      </c>
      <c r="W22" s="142">
        <v>4</v>
      </c>
      <c r="X22" s="144">
        <v>0</v>
      </c>
      <c r="Y22" s="143">
        <v>139727.5</v>
      </c>
      <c r="Z22" s="143">
        <v>83321.8</v>
      </c>
      <c r="AA22" s="142" t="s">
        <v>286</v>
      </c>
    </row>
    <row r="23" spans="1:27" x14ac:dyDescent="0.25">
      <c r="A23" s="139" t="s">
        <v>261</v>
      </c>
      <c r="B23" s="139" t="s">
        <v>285</v>
      </c>
      <c r="C23" s="139" t="s">
        <v>129</v>
      </c>
      <c r="D23" s="139" t="s">
        <v>278</v>
      </c>
      <c r="E23" s="139" t="s">
        <v>284</v>
      </c>
      <c r="F23" s="139" t="s">
        <v>229</v>
      </c>
      <c r="G23" s="141" t="s">
        <v>95</v>
      </c>
      <c r="H23" s="140" t="s">
        <v>283</v>
      </c>
      <c r="I23" s="135">
        <v>5997</v>
      </c>
      <c r="J23" s="135">
        <f t="shared" si="0"/>
        <v>6896.55</v>
      </c>
      <c r="K23" s="139" t="s">
        <v>282</v>
      </c>
      <c r="L23" s="139" t="s">
        <v>282</v>
      </c>
      <c r="M23" s="139" t="s">
        <v>281</v>
      </c>
      <c r="N23" s="134">
        <v>26.5</v>
      </c>
      <c r="O23" s="138">
        <v>302.56400000000002</v>
      </c>
      <c r="P23" s="138">
        <v>266.79247999999995</v>
      </c>
      <c r="Q23" s="137">
        <v>678570.6</v>
      </c>
      <c r="R23" s="135">
        <v>345080</v>
      </c>
      <c r="S23" s="135">
        <v>0</v>
      </c>
      <c r="T23" s="135">
        <v>3807.4861999999998</v>
      </c>
      <c r="U23" s="135" t="s">
        <v>280</v>
      </c>
      <c r="V23" s="134">
        <v>0</v>
      </c>
      <c r="W23" s="134">
        <v>0</v>
      </c>
      <c r="X23" s="136">
        <v>0</v>
      </c>
      <c r="Y23" s="135">
        <v>4974.7999999999993</v>
      </c>
      <c r="Z23" s="135">
        <v>3563.9</v>
      </c>
      <c r="AA23" s="134">
        <v>0</v>
      </c>
    </row>
    <row r="29" spans="1:27" x14ac:dyDescent="0.25">
      <c r="R29" s="133"/>
    </row>
    <row r="30" spans="1:27" x14ac:dyDescent="0.25">
      <c r="R30" s="133"/>
    </row>
    <row r="31" spans="1:27" x14ac:dyDescent="0.25">
      <c r="R31" s="133"/>
    </row>
    <row r="32" spans="1:27" x14ac:dyDescent="0.25">
      <c r="R32" s="132"/>
    </row>
    <row r="34" spans="25:26" x14ac:dyDescent="0.25">
      <c r="Y34">
        <v>7877.14</v>
      </c>
      <c r="Z34">
        <v>4768.04</v>
      </c>
    </row>
    <row r="35" spans="25:26" x14ac:dyDescent="0.25">
      <c r="Y35">
        <v>144075.70000000001</v>
      </c>
      <c r="Z35">
        <v>43106.2</v>
      </c>
    </row>
    <row r="36" spans="25:26" x14ac:dyDescent="0.25">
      <c r="Y36">
        <v>35255</v>
      </c>
      <c r="Z36">
        <v>30677.8</v>
      </c>
    </row>
    <row r="37" spans="25:26" x14ac:dyDescent="0.25">
      <c r="Y37">
        <v>17094</v>
      </c>
      <c r="Z37">
        <v>2079</v>
      </c>
    </row>
    <row r="38" spans="25:26" x14ac:dyDescent="0.25">
      <c r="Y38">
        <v>285345.5</v>
      </c>
      <c r="Z38">
        <v>110008.99999999999</v>
      </c>
    </row>
    <row r="39" spans="25:26" x14ac:dyDescent="0.25">
      <c r="Y39">
        <v>29830</v>
      </c>
      <c r="Z39">
        <v>19460</v>
      </c>
    </row>
    <row r="40" spans="25:26" x14ac:dyDescent="0.25">
      <c r="Y40">
        <v>4974.7999999999993</v>
      </c>
      <c r="Z40">
        <v>3563.9</v>
      </c>
    </row>
    <row r="41" spans="25:26" ht="15.75" thickBot="1" x14ac:dyDescent="0.3">
      <c r="Y41" s="195">
        <f>SUM(Y26:Y40)</f>
        <v>524452.14</v>
      </c>
      <c r="Z41" s="195">
        <f>SUM(Z26:Z40)</f>
        <v>213663.93999999997</v>
      </c>
    </row>
    <row r="42" spans="25:26" ht="15.75" thickTop="1" x14ac:dyDescent="0.25">
      <c r="Y42" s="193">
        <f>SUM(Y41:Z41)/1000</f>
        <v>738.11608000000001</v>
      </c>
      <c r="Z42" s="196">
        <f>Z41/SUM(Y41:Z41)</f>
        <v>0.28947200283185809</v>
      </c>
    </row>
  </sheetData>
  <autoFilter ref="A1:AA23" xr:uid="{166C9141-7786-44B5-9F76-EB0B25AB551E}">
    <filterColumn colId="5">
      <filters>
        <filter val="Funds Under Management"/>
      </filters>
    </filterColumn>
  </autoFilter>
  <pageMargins left="0.7" right="0.7" top="0.75" bottom="0.75" header="0.3" footer="0.3"/>
  <pageSetup paperSize="9" orientation="portrait" r:id="rId1"/>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F85D3-D83D-451A-8612-79FB50AA5AE0}">
  <sheetPr>
    <pageSetUpPr autoPageBreaks="0"/>
  </sheetPr>
  <dimension ref="A1:P90"/>
  <sheetViews>
    <sheetView showGridLines="0" zoomScaleNormal="100" workbookViewId="0">
      <pane ySplit="9" topLeftCell="A10" activePane="bottomLeft" state="frozen"/>
      <selection activeCell="S24" sqref="S24"/>
      <selection pane="bottomLeft" activeCell="C12" sqref="C12:D12"/>
    </sheetView>
  </sheetViews>
  <sheetFormatPr defaultRowHeight="12" x14ac:dyDescent="0.25"/>
  <cols>
    <col min="1" max="2" width="9.140625" style="13"/>
    <col min="3" max="4" width="8.85546875" style="13" customWidth="1"/>
    <col min="5" max="5" width="9.28515625" style="25" customWidth="1"/>
    <col min="6" max="17" width="9.28515625" style="13" customWidth="1"/>
    <col min="18" max="16384" width="9.140625" style="13"/>
  </cols>
  <sheetData>
    <row r="1" spans="1:6" s="5" customFormat="1" ht="15" x14ac:dyDescent="0.25">
      <c r="A1" s="771" t="s">
        <v>164</v>
      </c>
      <c r="B1" s="771"/>
      <c r="E1" s="6"/>
    </row>
    <row r="2" spans="1:6" s="5" customFormat="1" ht="15" x14ac:dyDescent="0.25">
      <c r="E2" s="6"/>
    </row>
    <row r="3" spans="1:6" s="5" customFormat="1" ht="15" x14ac:dyDescent="0.25">
      <c r="E3" s="6"/>
    </row>
    <row r="4" spans="1:6" s="5" customFormat="1" ht="15" x14ac:dyDescent="0.25">
      <c r="E4" s="6"/>
    </row>
    <row r="5" spans="1:6" s="5" customFormat="1" ht="15" x14ac:dyDescent="0.25">
      <c r="E5" s="6"/>
    </row>
    <row r="6" spans="1:6" s="5" customFormat="1" ht="15" x14ac:dyDescent="0.25">
      <c r="E6" s="6"/>
    </row>
    <row r="7" spans="1:6" s="5" customFormat="1" ht="31.5" x14ac:dyDescent="0.25">
      <c r="C7" s="9" t="s">
        <v>144</v>
      </c>
      <c r="E7" s="6"/>
    </row>
    <row r="8" spans="1:6" s="5" customFormat="1" ht="15" x14ac:dyDescent="0.25">
      <c r="A8" s="7"/>
      <c r="C8" s="7"/>
      <c r="E8" s="6"/>
    </row>
    <row r="9" spans="1:6" s="1" customFormat="1" ht="25.5" customHeight="1" x14ac:dyDescent="0.25">
      <c r="B9" s="4"/>
      <c r="C9" s="4"/>
      <c r="D9" s="4"/>
      <c r="E9" s="3"/>
      <c r="F9" s="2"/>
    </row>
    <row r="10" spans="1:6" x14ac:dyDescent="0.2">
      <c r="A10" s="8"/>
      <c r="B10" s="10"/>
      <c r="C10" s="11"/>
      <c r="D10" s="12"/>
      <c r="E10" s="11"/>
      <c r="F10" s="12"/>
    </row>
    <row r="11" spans="1:6" x14ac:dyDescent="0.2">
      <c r="A11" s="8"/>
      <c r="B11" s="10"/>
      <c r="C11" s="11"/>
      <c r="D11" s="12"/>
      <c r="E11" s="11"/>
      <c r="F11" s="12"/>
    </row>
    <row r="12" spans="1:6" x14ac:dyDescent="0.25">
      <c r="C12" s="33" t="s">
        <v>143</v>
      </c>
      <c r="D12" s="33" t="s">
        <v>145</v>
      </c>
      <c r="E12" s="13"/>
    </row>
    <row r="13" spans="1:6" x14ac:dyDescent="0.25">
      <c r="E13" s="13"/>
    </row>
    <row r="14" spans="1:6" x14ac:dyDescent="0.25">
      <c r="E14" s="13"/>
    </row>
    <row r="15" spans="1:6" x14ac:dyDescent="0.25">
      <c r="E15" s="13"/>
    </row>
    <row r="16" spans="1:6" x14ac:dyDescent="0.25">
      <c r="E16" s="13"/>
    </row>
    <row r="17" spans="2:16" x14ac:dyDescent="0.25">
      <c r="E17" s="13"/>
    </row>
    <row r="18" spans="2:16" x14ac:dyDescent="0.25">
      <c r="E18" s="13"/>
    </row>
    <row r="19" spans="2:16" x14ac:dyDescent="0.25">
      <c r="E19" s="13"/>
    </row>
    <row r="20" spans="2:16" x14ac:dyDescent="0.25">
      <c r="E20" s="13"/>
    </row>
    <row r="21" spans="2:16" x14ac:dyDescent="0.25">
      <c r="E21" s="13"/>
    </row>
    <row r="22" spans="2:16" x14ac:dyDescent="0.2">
      <c r="B22" s="10"/>
      <c r="C22" s="11"/>
      <c r="D22" s="12"/>
      <c r="E22" s="11"/>
      <c r="F22" s="12"/>
    </row>
    <row r="23" spans="2:16" x14ac:dyDescent="0.2">
      <c r="B23" s="10"/>
      <c r="C23" s="11"/>
      <c r="D23" s="12"/>
      <c r="E23" s="11"/>
      <c r="F23" s="12"/>
    </row>
    <row r="24" spans="2:16" x14ac:dyDescent="0.2">
      <c r="B24" s="10"/>
      <c r="C24" s="18"/>
      <c r="D24" s="19"/>
      <c r="E24" s="18"/>
      <c r="F24" s="18"/>
    </row>
    <row r="25" spans="2:16" x14ac:dyDescent="0.2">
      <c r="B25" s="10"/>
      <c r="C25" s="18"/>
      <c r="D25" s="19"/>
      <c r="E25" s="18"/>
      <c r="F25" s="18"/>
    </row>
    <row r="26" spans="2:16" x14ac:dyDescent="0.2">
      <c r="B26" s="10"/>
      <c r="E26" s="13"/>
    </row>
    <row r="27" spans="2:16" s="20" customFormat="1" x14ac:dyDescent="0.2">
      <c r="B27" s="21"/>
      <c r="C27" s="22"/>
      <c r="D27" s="22"/>
      <c r="E27" s="22"/>
      <c r="F27" s="22"/>
      <c r="G27" s="22"/>
      <c r="H27" s="22"/>
      <c r="I27" s="22"/>
      <c r="J27" s="22"/>
      <c r="K27" s="22"/>
      <c r="L27" s="22"/>
      <c r="M27" s="22"/>
      <c r="N27" s="22"/>
      <c r="O27" s="22"/>
      <c r="P27" s="22"/>
    </row>
    <row r="28" spans="2:16" x14ac:dyDescent="0.2">
      <c r="B28" s="10"/>
      <c r="C28" s="11"/>
      <c r="D28" s="12"/>
      <c r="E28" s="23"/>
      <c r="F28" s="14"/>
    </row>
    <row r="29" spans="2:16" x14ac:dyDescent="0.2">
      <c r="B29" s="10"/>
      <c r="C29" s="11"/>
      <c r="D29" s="12"/>
      <c r="E29" s="23"/>
      <c r="F29" s="11"/>
    </row>
    <row r="30" spans="2:16" x14ac:dyDescent="0.2">
      <c r="B30" s="10"/>
      <c r="C30" s="11"/>
      <c r="D30" s="12"/>
      <c r="E30" s="23"/>
      <c r="F30" s="14"/>
    </row>
    <row r="31" spans="2:16" x14ac:dyDescent="0.2">
      <c r="B31" s="10"/>
      <c r="C31" s="11"/>
      <c r="D31" s="12"/>
      <c r="E31" s="23"/>
      <c r="F31" s="14"/>
    </row>
    <row r="32" spans="2:16" x14ac:dyDescent="0.2">
      <c r="B32" s="10"/>
      <c r="C32" s="11"/>
      <c r="D32" s="12"/>
      <c r="E32" s="23"/>
      <c r="F32" s="14"/>
    </row>
    <row r="33" spans="2:16" x14ac:dyDescent="0.2">
      <c r="B33" s="10"/>
      <c r="E33" s="13"/>
    </row>
    <row r="34" spans="2:16" s="20" customFormat="1" x14ac:dyDescent="0.2">
      <c r="B34" s="21"/>
      <c r="C34" s="22"/>
      <c r="D34" s="22"/>
      <c r="E34" s="22"/>
      <c r="F34" s="22"/>
      <c r="G34" s="22"/>
      <c r="H34" s="22"/>
      <c r="I34" s="22"/>
      <c r="J34" s="22"/>
      <c r="K34" s="22"/>
      <c r="L34" s="22"/>
      <c r="M34" s="22"/>
      <c r="N34" s="22"/>
      <c r="O34" s="22"/>
      <c r="P34" s="22"/>
    </row>
    <row r="35" spans="2:16" x14ac:dyDescent="0.2">
      <c r="B35" s="10"/>
      <c r="C35" s="12"/>
      <c r="D35" s="12"/>
      <c r="E35" s="24"/>
      <c r="F35" s="12"/>
    </row>
    <row r="36" spans="2:16" x14ac:dyDescent="0.2">
      <c r="B36" s="10"/>
      <c r="C36" s="12"/>
      <c r="D36" s="12"/>
      <c r="E36" s="24"/>
      <c r="F36" s="14"/>
    </row>
    <row r="37" spans="2:16" x14ac:dyDescent="0.2">
      <c r="B37" s="10"/>
      <c r="C37" s="12"/>
      <c r="D37" s="12"/>
      <c r="E37" s="24"/>
      <c r="F37" s="12"/>
    </row>
    <row r="38" spans="2:16" x14ac:dyDescent="0.2">
      <c r="B38" s="10"/>
      <c r="C38" s="12"/>
      <c r="D38" s="12"/>
      <c r="E38" s="24"/>
      <c r="F38" s="12"/>
    </row>
    <row r="39" spans="2:16" x14ac:dyDescent="0.2">
      <c r="B39" s="10"/>
      <c r="C39" s="12"/>
      <c r="D39" s="12"/>
      <c r="E39" s="24"/>
      <c r="F39" s="14"/>
    </row>
    <row r="40" spans="2:16" x14ac:dyDescent="0.2">
      <c r="B40" s="10"/>
      <c r="C40" s="12"/>
      <c r="D40" s="12"/>
      <c r="E40" s="24"/>
      <c r="F40" s="14"/>
    </row>
    <row r="41" spans="2:16" x14ac:dyDescent="0.2">
      <c r="B41" s="10"/>
      <c r="C41" s="12"/>
      <c r="D41" s="12"/>
      <c r="E41" s="24"/>
      <c r="F41" s="14"/>
    </row>
    <row r="42" spans="2:16" x14ac:dyDescent="0.2">
      <c r="B42" s="10"/>
      <c r="C42" s="12"/>
      <c r="D42" s="12"/>
      <c r="E42" s="24"/>
      <c r="F42" s="14"/>
    </row>
    <row r="43" spans="2:16" x14ac:dyDescent="0.2">
      <c r="B43" s="10"/>
      <c r="C43" s="12"/>
      <c r="D43" s="12"/>
      <c r="E43" s="24"/>
      <c r="F43" s="14"/>
    </row>
    <row r="44" spans="2:16" x14ac:dyDescent="0.2">
      <c r="B44" s="10"/>
      <c r="C44" s="12"/>
      <c r="D44" s="12"/>
      <c r="E44" s="24"/>
      <c r="F44" s="14"/>
      <c r="I44" s="13" t="s">
        <v>11</v>
      </c>
    </row>
    <row r="45" spans="2:16" x14ac:dyDescent="0.2">
      <c r="B45" s="10"/>
      <c r="C45" s="12"/>
      <c r="D45" s="12"/>
      <c r="E45" s="24"/>
      <c r="F45" s="14"/>
    </row>
    <row r="46" spans="2:16" x14ac:dyDescent="0.2">
      <c r="B46" s="10"/>
      <c r="C46" s="12"/>
      <c r="D46" s="12"/>
      <c r="E46" s="24"/>
      <c r="F46" s="14"/>
    </row>
    <row r="47" spans="2:16" x14ac:dyDescent="0.2">
      <c r="B47" s="10"/>
      <c r="E47" s="13"/>
    </row>
    <row r="48" spans="2:16" x14ac:dyDescent="0.2">
      <c r="B48" s="10"/>
      <c r="E48" s="13"/>
    </row>
    <row r="49" spans="2:5" x14ac:dyDescent="0.2">
      <c r="B49" s="10"/>
      <c r="E49" s="13"/>
    </row>
    <row r="50" spans="2:5" x14ac:dyDescent="0.2">
      <c r="B50" s="10"/>
      <c r="E50" s="13"/>
    </row>
    <row r="51" spans="2:5" x14ac:dyDescent="0.25">
      <c r="E51" s="13"/>
    </row>
    <row r="52" spans="2:5" x14ac:dyDescent="0.25">
      <c r="E52" s="13"/>
    </row>
    <row r="53" spans="2:5" x14ac:dyDescent="0.25">
      <c r="E53" s="13"/>
    </row>
    <row r="54" spans="2:5" x14ac:dyDescent="0.25">
      <c r="E54" s="13"/>
    </row>
    <row r="55" spans="2:5" x14ac:dyDescent="0.25">
      <c r="E55" s="13"/>
    </row>
    <row r="56" spans="2:5" x14ac:dyDescent="0.25">
      <c r="E56" s="13"/>
    </row>
    <row r="57" spans="2:5" x14ac:dyDescent="0.25">
      <c r="E57" s="13"/>
    </row>
    <row r="58" spans="2:5" x14ac:dyDescent="0.25">
      <c r="E58" s="13"/>
    </row>
    <row r="59" spans="2:5" x14ac:dyDescent="0.25">
      <c r="E59" s="13"/>
    </row>
    <row r="60" spans="2:5" x14ac:dyDescent="0.25">
      <c r="E60" s="13"/>
    </row>
    <row r="61" spans="2:5" x14ac:dyDescent="0.25">
      <c r="E61" s="13"/>
    </row>
    <row r="62" spans="2:5" x14ac:dyDescent="0.25">
      <c r="E62" s="13"/>
    </row>
    <row r="63" spans="2:5" x14ac:dyDescent="0.25">
      <c r="E63" s="13"/>
    </row>
    <row r="64" spans="2:5" x14ac:dyDescent="0.25">
      <c r="E64" s="13"/>
    </row>
    <row r="65" spans="5:5" x14ac:dyDescent="0.25">
      <c r="E65" s="13"/>
    </row>
    <row r="66" spans="5:5" x14ac:dyDescent="0.25">
      <c r="E66" s="13"/>
    </row>
    <row r="67" spans="5:5" x14ac:dyDescent="0.25">
      <c r="E67" s="13"/>
    </row>
    <row r="68" spans="5:5" x14ac:dyDescent="0.25">
      <c r="E68" s="13"/>
    </row>
    <row r="69" spans="5:5" x14ac:dyDescent="0.25">
      <c r="E69" s="13"/>
    </row>
    <row r="70" spans="5:5" x14ac:dyDescent="0.25">
      <c r="E70" s="13"/>
    </row>
    <row r="71" spans="5:5" x14ac:dyDescent="0.25">
      <c r="E71" s="13"/>
    </row>
    <row r="72" spans="5:5" x14ac:dyDescent="0.25">
      <c r="E72" s="13"/>
    </row>
    <row r="73" spans="5:5" x14ac:dyDescent="0.25">
      <c r="E73" s="13"/>
    </row>
    <row r="74" spans="5:5" x14ac:dyDescent="0.25">
      <c r="E74" s="13"/>
    </row>
    <row r="75" spans="5:5" x14ac:dyDescent="0.25">
      <c r="E75" s="13"/>
    </row>
    <row r="76" spans="5:5" x14ac:dyDescent="0.25">
      <c r="E76" s="13"/>
    </row>
    <row r="77" spans="5:5" x14ac:dyDescent="0.25">
      <c r="E77" s="13"/>
    </row>
    <row r="78" spans="5:5" x14ac:dyDescent="0.25">
      <c r="E78" s="13"/>
    </row>
    <row r="79" spans="5:5" x14ac:dyDescent="0.25">
      <c r="E79" s="13"/>
    </row>
    <row r="80" spans="5:5" x14ac:dyDescent="0.25">
      <c r="E80" s="13"/>
    </row>
    <row r="81" spans="5:5" x14ac:dyDescent="0.25">
      <c r="E81" s="13"/>
    </row>
    <row r="82" spans="5:5" x14ac:dyDescent="0.25">
      <c r="E82" s="13"/>
    </row>
    <row r="83" spans="5:5" x14ac:dyDescent="0.25">
      <c r="E83" s="13"/>
    </row>
    <row r="84" spans="5:5" x14ac:dyDescent="0.25">
      <c r="E84" s="13"/>
    </row>
    <row r="85" spans="5:5" x14ac:dyDescent="0.25">
      <c r="E85" s="13"/>
    </row>
    <row r="86" spans="5:5" x14ac:dyDescent="0.25">
      <c r="E86" s="13"/>
    </row>
    <row r="87" spans="5:5" x14ac:dyDescent="0.25">
      <c r="E87" s="13"/>
    </row>
    <row r="88" spans="5:5" x14ac:dyDescent="0.25">
      <c r="E88" s="13"/>
    </row>
    <row r="89" spans="5:5" x14ac:dyDescent="0.25">
      <c r="E89" s="13"/>
    </row>
    <row r="90" spans="5:5" x14ac:dyDescent="0.25">
      <c r="E90" s="13"/>
    </row>
  </sheetData>
  <mergeCells count="1">
    <mergeCell ref="A1:B1"/>
  </mergeCells>
  <hyperlinks>
    <hyperlink ref="A1:B1" location="Contents!A1" display="BACK: Contents" xr:uid="{21CE78E0-5057-4D91-BB3D-BFB6D2092243}"/>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1077-FE99-4BC7-9DC5-BFA7C27848FA}">
  <sheetPr>
    <pageSetUpPr autoPageBreaks="0"/>
  </sheetPr>
  <dimension ref="A1:P89"/>
  <sheetViews>
    <sheetView showGridLines="0" zoomScaleNormal="100" workbookViewId="0">
      <pane ySplit="9" topLeftCell="A10" activePane="bottomLeft" state="frozen"/>
      <selection activeCell="S24" sqref="S24"/>
      <selection pane="bottomLeft" activeCell="C12" sqref="C12:D18"/>
    </sheetView>
  </sheetViews>
  <sheetFormatPr defaultRowHeight="12" x14ac:dyDescent="0.25"/>
  <cols>
    <col min="1" max="2" width="9.140625" style="13"/>
    <col min="3" max="4" width="8.85546875" style="13" customWidth="1"/>
    <col min="5" max="5" width="9.28515625" style="25" customWidth="1"/>
    <col min="6" max="17" width="9.28515625" style="13" customWidth="1"/>
    <col min="18" max="16384" width="9.140625" style="13"/>
  </cols>
  <sheetData>
    <row r="1" spans="1:6" s="5" customFormat="1" ht="15" x14ac:dyDescent="0.25">
      <c r="A1" s="771" t="s">
        <v>164</v>
      </c>
      <c r="B1" s="771"/>
      <c r="E1" s="6"/>
    </row>
    <row r="2" spans="1:6" s="5" customFormat="1" ht="15" x14ac:dyDescent="0.25">
      <c r="E2" s="6"/>
    </row>
    <row r="3" spans="1:6" s="5" customFormat="1" ht="15" x14ac:dyDescent="0.25">
      <c r="E3" s="6"/>
    </row>
    <row r="4" spans="1:6" s="5" customFormat="1" ht="15" x14ac:dyDescent="0.25">
      <c r="E4" s="6"/>
    </row>
    <row r="5" spans="1:6" s="5" customFormat="1" ht="15" x14ac:dyDescent="0.25">
      <c r="E5" s="6"/>
    </row>
    <row r="6" spans="1:6" s="5" customFormat="1" ht="15" x14ac:dyDescent="0.25">
      <c r="E6" s="6"/>
    </row>
    <row r="7" spans="1:6" s="5" customFormat="1" ht="31.5" x14ac:dyDescent="0.25">
      <c r="C7" s="9" t="s">
        <v>154</v>
      </c>
      <c r="E7" s="6"/>
    </row>
    <row r="8" spans="1:6" s="5" customFormat="1" ht="15" x14ac:dyDescent="0.25">
      <c r="A8" s="7"/>
      <c r="C8" s="7"/>
      <c r="E8" s="6"/>
    </row>
    <row r="9" spans="1:6" s="1" customFormat="1" ht="25.5" customHeight="1" x14ac:dyDescent="0.25">
      <c r="B9" s="4"/>
      <c r="C9" s="4"/>
      <c r="D9" s="4"/>
      <c r="E9" s="3"/>
      <c r="F9" s="2"/>
    </row>
    <row r="10" spans="1:6" x14ac:dyDescent="0.2">
      <c r="A10" s="34"/>
      <c r="B10" s="35"/>
      <c r="C10" s="11"/>
      <c r="D10" s="11"/>
      <c r="E10" s="11"/>
      <c r="F10" s="11"/>
    </row>
    <row r="11" spans="1:6" x14ac:dyDescent="0.2">
      <c r="B11" s="35"/>
      <c r="C11" s="11"/>
      <c r="D11" s="11"/>
      <c r="E11" s="11"/>
      <c r="F11" s="11"/>
    </row>
    <row r="12" spans="1:6" x14ac:dyDescent="0.2">
      <c r="B12" s="35"/>
      <c r="C12" s="11" t="s">
        <v>25</v>
      </c>
      <c r="D12" s="11" t="s">
        <v>24</v>
      </c>
      <c r="E12" s="11"/>
      <c r="F12" s="11"/>
    </row>
    <row r="13" spans="1:6" x14ac:dyDescent="0.2">
      <c r="B13" s="35"/>
      <c r="C13" s="11" t="s">
        <v>23</v>
      </c>
      <c r="D13" s="11" t="s">
        <v>22</v>
      </c>
      <c r="E13" s="11"/>
      <c r="F13" s="11"/>
    </row>
    <row r="14" spans="1:6" x14ac:dyDescent="0.2">
      <c r="B14" s="35"/>
      <c r="C14" s="11" t="s">
        <v>21</v>
      </c>
      <c r="D14" s="11" t="s">
        <v>20</v>
      </c>
      <c r="E14" s="11"/>
      <c r="F14" s="11"/>
    </row>
    <row r="15" spans="1:6" x14ac:dyDescent="0.2">
      <c r="B15" s="35"/>
      <c r="C15" s="11" t="s">
        <v>19</v>
      </c>
      <c r="D15" s="11" t="s">
        <v>18</v>
      </c>
      <c r="E15" s="11"/>
      <c r="F15" s="11"/>
    </row>
    <row r="16" spans="1:6" x14ac:dyDescent="0.2">
      <c r="B16" s="35"/>
      <c r="C16" s="11" t="s">
        <v>17</v>
      </c>
      <c r="D16" s="11" t="s">
        <v>16</v>
      </c>
      <c r="E16" s="11"/>
      <c r="F16" s="14"/>
    </row>
    <row r="17" spans="2:16" x14ac:dyDescent="0.2">
      <c r="B17" s="35"/>
      <c r="C17" s="11" t="s">
        <v>15</v>
      </c>
      <c r="D17" s="11" t="s">
        <v>14</v>
      </c>
      <c r="E17" s="11"/>
      <c r="F17" s="14"/>
    </row>
    <row r="18" spans="2:16" x14ac:dyDescent="0.2">
      <c r="B18" s="35"/>
      <c r="C18" s="15" t="s">
        <v>13</v>
      </c>
      <c r="D18" s="15" t="s">
        <v>155</v>
      </c>
      <c r="E18" s="15"/>
      <c r="F18" s="14"/>
    </row>
    <row r="19" spans="2:16" x14ac:dyDescent="0.2">
      <c r="B19" s="35"/>
      <c r="C19" s="11"/>
      <c r="D19" s="11"/>
      <c r="E19" s="11"/>
      <c r="F19" s="11"/>
    </row>
    <row r="20" spans="2:16" x14ac:dyDescent="0.2">
      <c r="B20" s="35"/>
      <c r="C20" s="11"/>
      <c r="D20" s="11"/>
      <c r="E20" s="11"/>
      <c r="F20" s="11"/>
    </row>
    <row r="21" spans="2:16" x14ac:dyDescent="0.2">
      <c r="B21" s="35"/>
      <c r="C21" s="11"/>
      <c r="D21" s="11"/>
      <c r="E21" s="11"/>
      <c r="F21" s="11"/>
    </row>
    <row r="22" spans="2:16" x14ac:dyDescent="0.2">
      <c r="B22" s="35"/>
      <c r="C22" s="11"/>
      <c r="D22" s="11"/>
      <c r="E22" s="11"/>
      <c r="F22" s="11"/>
    </row>
    <row r="23" spans="2:16" x14ac:dyDescent="0.2">
      <c r="B23" s="35"/>
      <c r="C23" s="18"/>
      <c r="D23" s="18"/>
      <c r="E23" s="18"/>
      <c r="F23" s="18"/>
    </row>
    <row r="24" spans="2:16" x14ac:dyDescent="0.2">
      <c r="B24" s="35"/>
      <c r="C24" s="18"/>
      <c r="D24" s="18"/>
      <c r="E24" s="18"/>
      <c r="F24" s="18"/>
    </row>
    <row r="25" spans="2:16" x14ac:dyDescent="0.2">
      <c r="B25" s="35"/>
      <c r="E25" s="13"/>
    </row>
    <row r="26" spans="2:16" s="36" customFormat="1" x14ac:dyDescent="0.2">
      <c r="B26" s="21"/>
      <c r="C26" s="22"/>
      <c r="D26" s="22"/>
      <c r="E26" s="22"/>
      <c r="F26" s="22"/>
      <c r="G26" s="22"/>
      <c r="H26" s="22"/>
      <c r="I26" s="22"/>
      <c r="J26" s="22"/>
      <c r="K26" s="22"/>
      <c r="L26" s="22"/>
      <c r="M26" s="22"/>
      <c r="N26" s="22"/>
      <c r="O26" s="22"/>
      <c r="P26" s="22"/>
    </row>
    <row r="27" spans="2:16" x14ac:dyDescent="0.2">
      <c r="B27" s="35"/>
      <c r="C27" s="11"/>
      <c r="D27" s="11"/>
      <c r="E27" s="23"/>
      <c r="F27" s="14"/>
    </row>
    <row r="28" spans="2:16" x14ac:dyDescent="0.2">
      <c r="B28" s="35"/>
      <c r="C28" s="11"/>
      <c r="D28" s="11"/>
      <c r="E28" s="23"/>
      <c r="F28" s="11"/>
    </row>
    <row r="29" spans="2:16" x14ac:dyDescent="0.2">
      <c r="B29" s="35"/>
      <c r="C29" s="11"/>
      <c r="D29" s="11"/>
      <c r="E29" s="23"/>
      <c r="F29" s="14"/>
    </row>
    <row r="30" spans="2:16" x14ac:dyDescent="0.2">
      <c r="B30" s="35"/>
      <c r="C30" s="11"/>
      <c r="D30" s="11"/>
      <c r="E30" s="23"/>
      <c r="F30" s="14"/>
    </row>
    <row r="31" spans="2:16" x14ac:dyDescent="0.2">
      <c r="B31" s="35"/>
      <c r="C31" s="11"/>
      <c r="D31" s="11"/>
      <c r="E31" s="23"/>
      <c r="F31" s="14"/>
    </row>
    <row r="32" spans="2:16" x14ac:dyDescent="0.2">
      <c r="B32" s="35"/>
      <c r="E32" s="13"/>
    </row>
    <row r="33" spans="2:16" s="36" customFormat="1" x14ac:dyDescent="0.2">
      <c r="B33" s="21"/>
      <c r="C33" s="22"/>
      <c r="D33" s="22"/>
      <c r="E33" s="22"/>
      <c r="F33" s="22"/>
      <c r="G33" s="22"/>
      <c r="H33" s="22"/>
      <c r="I33" s="22"/>
      <c r="J33" s="22"/>
      <c r="K33" s="22"/>
      <c r="L33" s="22"/>
      <c r="M33" s="22"/>
      <c r="N33" s="22"/>
      <c r="O33" s="22"/>
      <c r="P33" s="22"/>
    </row>
    <row r="34" spans="2:16" x14ac:dyDescent="0.2">
      <c r="B34" s="35"/>
      <c r="C34" s="11"/>
      <c r="D34" s="11"/>
      <c r="E34" s="23"/>
      <c r="F34" s="11"/>
    </row>
    <row r="35" spans="2:16" x14ac:dyDescent="0.2">
      <c r="B35" s="35"/>
      <c r="C35" s="11"/>
      <c r="D35" s="11"/>
      <c r="E35" s="23"/>
      <c r="F35" s="14"/>
    </row>
    <row r="36" spans="2:16" x14ac:dyDescent="0.2">
      <c r="B36" s="35"/>
      <c r="C36" s="11"/>
      <c r="D36" s="11"/>
      <c r="E36" s="23"/>
      <c r="F36" s="11"/>
    </row>
    <row r="37" spans="2:16" x14ac:dyDescent="0.2">
      <c r="B37" s="35"/>
      <c r="C37" s="11"/>
      <c r="D37" s="11"/>
      <c r="E37" s="23"/>
      <c r="F37" s="11"/>
    </row>
    <row r="38" spans="2:16" x14ac:dyDescent="0.2">
      <c r="B38" s="35"/>
      <c r="C38" s="11"/>
      <c r="D38" s="11"/>
      <c r="E38" s="23"/>
      <c r="F38" s="14"/>
    </row>
    <row r="39" spans="2:16" x14ac:dyDescent="0.2">
      <c r="B39" s="35"/>
      <c r="C39" s="11"/>
      <c r="D39" s="11"/>
      <c r="E39" s="23"/>
      <c r="F39" s="14"/>
    </row>
    <row r="40" spans="2:16" x14ac:dyDescent="0.2">
      <c r="B40" s="35"/>
      <c r="C40" s="11"/>
      <c r="D40" s="11"/>
      <c r="E40" s="23"/>
      <c r="F40" s="14"/>
    </row>
    <row r="41" spans="2:16" x14ac:dyDescent="0.2">
      <c r="B41" s="35"/>
      <c r="C41" s="11"/>
      <c r="D41" s="11"/>
      <c r="E41" s="23"/>
      <c r="F41" s="14"/>
    </row>
    <row r="42" spans="2:16" x14ac:dyDescent="0.2">
      <c r="B42" s="35"/>
      <c r="C42" s="11"/>
      <c r="D42" s="11"/>
      <c r="E42" s="23"/>
      <c r="F42" s="14"/>
    </row>
    <row r="43" spans="2:16" x14ac:dyDescent="0.2">
      <c r="B43" s="35"/>
      <c r="C43" s="11"/>
      <c r="D43" s="11"/>
      <c r="E43" s="23"/>
      <c r="F43" s="14"/>
      <c r="I43" s="13" t="s">
        <v>11</v>
      </c>
    </row>
    <row r="44" spans="2:16" x14ac:dyDescent="0.2">
      <c r="B44" s="35"/>
      <c r="C44" s="11"/>
      <c r="D44" s="11"/>
      <c r="E44" s="23"/>
      <c r="F44" s="14"/>
    </row>
    <row r="45" spans="2:16" x14ac:dyDescent="0.2">
      <c r="B45" s="35"/>
      <c r="C45" s="11"/>
      <c r="D45" s="11"/>
      <c r="E45" s="23"/>
      <c r="F45" s="14"/>
    </row>
    <row r="46" spans="2:16" x14ac:dyDescent="0.2">
      <c r="B46" s="35"/>
      <c r="E46" s="13"/>
    </row>
    <row r="47" spans="2:16" x14ac:dyDescent="0.2">
      <c r="B47" s="35"/>
      <c r="E47" s="13"/>
    </row>
    <row r="48" spans="2:16" x14ac:dyDescent="0.2">
      <c r="B48" s="35"/>
      <c r="E48" s="13"/>
    </row>
    <row r="49" spans="2:5" x14ac:dyDescent="0.2">
      <c r="B49" s="35"/>
      <c r="E49" s="13"/>
    </row>
    <row r="50" spans="2:5" x14ac:dyDescent="0.25">
      <c r="E50" s="13"/>
    </row>
    <row r="51" spans="2:5" x14ac:dyDescent="0.25">
      <c r="E51" s="13"/>
    </row>
    <row r="52" spans="2:5" x14ac:dyDescent="0.25">
      <c r="E52" s="13"/>
    </row>
    <row r="53" spans="2:5" x14ac:dyDescent="0.25">
      <c r="E53" s="13"/>
    </row>
    <row r="54" spans="2:5" x14ac:dyDescent="0.25">
      <c r="E54" s="13"/>
    </row>
    <row r="55" spans="2:5" x14ac:dyDescent="0.25">
      <c r="E55" s="13"/>
    </row>
    <row r="56" spans="2:5" x14ac:dyDescent="0.25">
      <c r="E56" s="13"/>
    </row>
    <row r="57" spans="2:5" x14ac:dyDescent="0.25">
      <c r="E57" s="13"/>
    </row>
    <row r="58" spans="2:5" x14ac:dyDescent="0.25">
      <c r="E58" s="13"/>
    </row>
    <row r="59" spans="2:5" x14ac:dyDescent="0.25">
      <c r="E59" s="13"/>
    </row>
    <row r="60" spans="2:5" x14ac:dyDescent="0.25">
      <c r="E60" s="13"/>
    </row>
    <row r="61" spans="2:5" x14ac:dyDescent="0.25">
      <c r="E61" s="13"/>
    </row>
    <row r="62" spans="2:5" x14ac:dyDescent="0.25">
      <c r="E62" s="13"/>
    </row>
    <row r="63" spans="2:5" x14ac:dyDescent="0.25">
      <c r="E63" s="13"/>
    </row>
    <row r="64" spans="2:5" x14ac:dyDescent="0.25">
      <c r="E64" s="13"/>
    </row>
    <row r="65" spans="5:5" x14ac:dyDescent="0.25">
      <c r="E65" s="13"/>
    </row>
    <row r="66" spans="5:5" x14ac:dyDescent="0.25">
      <c r="E66" s="13"/>
    </row>
    <row r="67" spans="5:5" x14ac:dyDescent="0.25">
      <c r="E67" s="13"/>
    </row>
    <row r="68" spans="5:5" x14ac:dyDescent="0.25">
      <c r="E68" s="13"/>
    </row>
    <row r="69" spans="5:5" x14ac:dyDescent="0.25">
      <c r="E69" s="13"/>
    </row>
    <row r="70" spans="5:5" x14ac:dyDescent="0.25">
      <c r="E70" s="13"/>
    </row>
    <row r="71" spans="5:5" x14ac:dyDescent="0.25">
      <c r="E71" s="13"/>
    </row>
    <row r="72" spans="5:5" x14ac:dyDescent="0.25">
      <c r="E72" s="13"/>
    </row>
    <row r="73" spans="5:5" x14ac:dyDescent="0.25">
      <c r="E73" s="13"/>
    </row>
    <row r="74" spans="5:5" x14ac:dyDescent="0.25">
      <c r="E74" s="13"/>
    </row>
    <row r="75" spans="5:5" x14ac:dyDescent="0.25">
      <c r="E75" s="13"/>
    </row>
    <row r="76" spans="5:5" x14ac:dyDescent="0.25">
      <c r="E76" s="13"/>
    </row>
    <row r="77" spans="5:5" x14ac:dyDescent="0.25">
      <c r="E77" s="13"/>
    </row>
    <row r="78" spans="5:5" x14ac:dyDescent="0.25">
      <c r="E78" s="13"/>
    </row>
    <row r="79" spans="5:5" x14ac:dyDescent="0.25">
      <c r="E79" s="13"/>
    </row>
    <row r="80" spans="5:5" x14ac:dyDescent="0.25">
      <c r="E80" s="13"/>
    </row>
    <row r="81" spans="5:5" x14ac:dyDescent="0.25">
      <c r="E81" s="13"/>
    </row>
    <row r="82" spans="5:5" x14ac:dyDescent="0.25">
      <c r="E82" s="13"/>
    </row>
    <row r="83" spans="5:5" x14ac:dyDescent="0.25">
      <c r="E83" s="13"/>
    </row>
    <row r="84" spans="5:5" x14ac:dyDescent="0.25">
      <c r="E84" s="13"/>
    </row>
    <row r="85" spans="5:5" x14ac:dyDescent="0.25">
      <c r="E85" s="13"/>
    </row>
    <row r="86" spans="5:5" x14ac:dyDescent="0.25">
      <c r="E86" s="13"/>
    </row>
    <row r="87" spans="5:5" x14ac:dyDescent="0.25">
      <c r="E87" s="13"/>
    </row>
    <row r="88" spans="5:5" x14ac:dyDescent="0.25">
      <c r="E88" s="13"/>
    </row>
    <row r="89" spans="5:5" x14ac:dyDescent="0.25">
      <c r="E89" s="13"/>
    </row>
  </sheetData>
  <mergeCells count="1">
    <mergeCell ref="A1:B1"/>
  </mergeCells>
  <hyperlinks>
    <hyperlink ref="A1:B1" location="Contents!A1" display="BACK: Contents" xr:uid="{9D811F5E-B9A5-43FE-B49C-41980A2ABB94}"/>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A211E-1EF4-4321-90E6-C260625983C9}">
  <sheetPr>
    <pageSetUpPr autoPageBreaks="0"/>
  </sheetPr>
  <dimension ref="A1:P88"/>
  <sheetViews>
    <sheetView showGridLines="0" zoomScaleNormal="100" workbookViewId="0">
      <pane ySplit="9" topLeftCell="A10" activePane="bottomLeft" state="frozen"/>
      <selection activeCell="S24" sqref="S24"/>
      <selection pane="bottomLeft" activeCell="K41" sqref="K41"/>
    </sheetView>
  </sheetViews>
  <sheetFormatPr defaultRowHeight="12" x14ac:dyDescent="0.25"/>
  <cols>
    <col min="1" max="2" width="9.140625" style="13"/>
    <col min="3" max="3" width="8.85546875" style="13" customWidth="1"/>
    <col min="4" max="4" width="8.7109375" style="13" customWidth="1"/>
    <col min="5" max="5" width="35" style="25" customWidth="1"/>
    <col min="6" max="17" width="9.28515625" style="13" customWidth="1"/>
    <col min="18" max="16384" width="9.140625" style="13"/>
  </cols>
  <sheetData>
    <row r="1" spans="1:12" s="5" customFormat="1" ht="15" x14ac:dyDescent="0.25">
      <c r="A1" s="771" t="s">
        <v>164</v>
      </c>
      <c r="B1" s="771"/>
      <c r="E1" s="6"/>
    </row>
    <row r="2" spans="1:12" s="5" customFormat="1" ht="15" x14ac:dyDescent="0.25">
      <c r="E2" s="6"/>
    </row>
    <row r="3" spans="1:12" s="5" customFormat="1" ht="15" x14ac:dyDescent="0.25">
      <c r="E3" s="6"/>
    </row>
    <row r="4" spans="1:12" s="5" customFormat="1" ht="15" x14ac:dyDescent="0.25">
      <c r="E4" s="6"/>
    </row>
    <row r="5" spans="1:12" s="5" customFormat="1" ht="15" x14ac:dyDescent="0.25">
      <c r="E5" s="6"/>
    </row>
    <row r="6" spans="1:12" s="5" customFormat="1" ht="15" x14ac:dyDescent="0.25">
      <c r="E6" s="6"/>
    </row>
    <row r="7" spans="1:12" s="5" customFormat="1" ht="31.5" x14ac:dyDescent="0.25">
      <c r="C7" s="9" t="s">
        <v>139</v>
      </c>
      <c r="E7" s="6"/>
    </row>
    <row r="8" spans="1:12" s="5" customFormat="1" ht="15" x14ac:dyDescent="0.25">
      <c r="A8" s="7"/>
      <c r="C8" s="7"/>
      <c r="E8" s="6"/>
    </row>
    <row r="9" spans="1:12" s="1" customFormat="1" ht="25.5" customHeight="1" x14ac:dyDescent="0.25">
      <c r="B9" s="4"/>
      <c r="C9" s="4"/>
      <c r="D9" s="4"/>
      <c r="E9" s="3"/>
      <c r="F9" s="2"/>
    </row>
    <row r="10" spans="1:12" x14ac:dyDescent="0.2">
      <c r="A10" s="8"/>
      <c r="B10" s="10"/>
      <c r="C10" s="14"/>
      <c r="D10" s="14"/>
      <c r="E10" s="14"/>
      <c r="F10" s="14"/>
      <c r="G10" s="14"/>
      <c r="H10" s="14"/>
      <c r="I10" s="14"/>
      <c r="J10" s="14"/>
      <c r="K10" s="14"/>
      <c r="L10" s="14"/>
    </row>
    <row r="11" spans="1:12" x14ac:dyDescent="0.25">
      <c r="B11" s="12"/>
      <c r="C11" s="14"/>
      <c r="D11" s="14"/>
      <c r="E11" s="14"/>
      <c r="F11" s="14"/>
      <c r="G11" s="14"/>
      <c r="H11" s="14"/>
      <c r="I11" s="14"/>
      <c r="J11" s="14"/>
      <c r="K11" s="14"/>
      <c r="L11" s="14"/>
    </row>
    <row r="12" spans="1:12" x14ac:dyDescent="0.25">
      <c r="B12" s="12"/>
      <c r="C12" s="26" t="s">
        <v>140</v>
      </c>
      <c r="D12" s="32" t="s">
        <v>105</v>
      </c>
      <c r="E12" s="14"/>
      <c r="F12" s="14"/>
      <c r="G12" s="14"/>
      <c r="H12" s="14"/>
      <c r="I12" s="14"/>
      <c r="J12" s="14"/>
      <c r="K12" s="14"/>
      <c r="L12" s="14"/>
    </row>
    <row r="13" spans="1:12" x14ac:dyDescent="0.25">
      <c r="B13" s="12"/>
      <c r="C13" s="26"/>
      <c r="D13" s="32"/>
      <c r="E13" s="14"/>
      <c r="F13" s="14"/>
      <c r="G13" s="14"/>
      <c r="H13" s="14"/>
      <c r="I13" s="14"/>
      <c r="J13" s="14"/>
      <c r="K13" s="14"/>
      <c r="L13" s="14"/>
    </row>
    <row r="14" spans="1:12" ht="24" x14ac:dyDescent="0.25">
      <c r="B14" s="12"/>
      <c r="D14" s="30"/>
      <c r="E14" s="29" t="s">
        <v>142</v>
      </c>
      <c r="F14" s="14"/>
      <c r="G14" s="14"/>
      <c r="H14" s="14"/>
      <c r="I14" s="14"/>
      <c r="J14" s="14"/>
      <c r="K14" s="14"/>
      <c r="L14" s="14"/>
    </row>
    <row r="15" spans="1:12" x14ac:dyDescent="0.2">
      <c r="B15" s="10"/>
      <c r="D15" s="30" t="s">
        <v>129</v>
      </c>
      <c r="E15" s="30"/>
      <c r="F15" s="14"/>
      <c r="G15" s="14"/>
      <c r="H15" s="14"/>
      <c r="I15" s="14"/>
      <c r="J15" s="14"/>
      <c r="K15" s="14"/>
      <c r="L15" s="14"/>
    </row>
    <row r="16" spans="1:12" x14ac:dyDescent="0.2">
      <c r="B16" s="10"/>
      <c r="D16" s="30" t="s">
        <v>141</v>
      </c>
      <c r="E16" s="30"/>
      <c r="F16" s="14"/>
      <c r="I16" s="14"/>
      <c r="J16" s="14"/>
      <c r="K16" s="14"/>
      <c r="L16" s="14"/>
    </row>
    <row r="17" spans="2:16" x14ac:dyDescent="0.2">
      <c r="B17" s="10"/>
      <c r="F17" s="14"/>
      <c r="I17" s="14"/>
      <c r="J17" s="14"/>
      <c r="K17" s="14"/>
      <c r="L17" s="14"/>
    </row>
    <row r="18" spans="2:16" x14ac:dyDescent="0.2">
      <c r="B18" s="10"/>
      <c r="C18" s="32" t="s">
        <v>161</v>
      </c>
      <c r="D18" s="32" t="s">
        <v>46</v>
      </c>
      <c r="E18" s="14"/>
      <c r="F18" s="14"/>
      <c r="I18" s="14"/>
      <c r="J18" s="14"/>
      <c r="K18" s="14"/>
      <c r="L18" s="14"/>
    </row>
    <row r="19" spans="2:16" x14ac:dyDescent="0.2">
      <c r="B19" s="10"/>
      <c r="C19" s="32" t="s">
        <v>158</v>
      </c>
      <c r="D19" s="32" t="s">
        <v>12</v>
      </c>
      <c r="E19" s="14"/>
      <c r="F19" s="14"/>
      <c r="G19" s="14"/>
      <c r="H19" s="14"/>
      <c r="I19" s="14"/>
      <c r="J19" s="14"/>
      <c r="K19" s="14"/>
      <c r="L19" s="14"/>
    </row>
    <row r="20" spans="2:16" x14ac:dyDescent="0.2">
      <c r="B20" s="10"/>
      <c r="C20" s="32" t="s">
        <v>160</v>
      </c>
      <c r="D20" s="32" t="s">
        <v>159</v>
      </c>
      <c r="E20" s="14"/>
      <c r="F20" s="14"/>
      <c r="G20" s="14"/>
      <c r="H20" s="14"/>
      <c r="I20" s="14"/>
      <c r="J20" s="14"/>
      <c r="K20" s="14"/>
      <c r="L20" s="14"/>
    </row>
    <row r="21" spans="2:16" x14ac:dyDescent="0.2">
      <c r="B21" s="10"/>
      <c r="C21" s="14"/>
      <c r="D21" s="14"/>
      <c r="E21" s="14"/>
      <c r="F21" s="14"/>
      <c r="G21" s="14"/>
      <c r="H21" s="14"/>
      <c r="I21" s="14"/>
      <c r="J21" s="14"/>
      <c r="K21" s="14"/>
      <c r="L21" s="14"/>
    </row>
    <row r="22" spans="2:16" x14ac:dyDescent="0.2">
      <c r="B22" s="10"/>
      <c r="C22" s="18"/>
      <c r="D22" s="19"/>
      <c r="E22" s="18"/>
      <c r="F22" s="18"/>
    </row>
    <row r="23" spans="2:16" x14ac:dyDescent="0.2">
      <c r="B23" s="10"/>
      <c r="C23" s="18"/>
      <c r="D23" s="19"/>
      <c r="E23" s="18"/>
      <c r="F23" s="18"/>
    </row>
    <row r="24" spans="2:16" x14ac:dyDescent="0.2">
      <c r="B24" s="10"/>
      <c r="E24" s="13"/>
    </row>
    <row r="25" spans="2:16" s="20" customFormat="1" x14ac:dyDescent="0.2">
      <c r="B25" s="21"/>
      <c r="C25" s="22"/>
      <c r="D25" s="22"/>
      <c r="E25" s="22"/>
      <c r="F25" s="22"/>
      <c r="G25" s="22"/>
      <c r="H25" s="22"/>
      <c r="I25" s="22"/>
      <c r="J25" s="22"/>
      <c r="K25" s="22"/>
      <c r="L25" s="22"/>
      <c r="M25" s="22"/>
      <c r="N25" s="22"/>
      <c r="O25" s="22"/>
      <c r="P25" s="22"/>
    </row>
    <row r="26" spans="2:16" x14ac:dyDescent="0.2">
      <c r="B26" s="10"/>
      <c r="C26" s="11"/>
      <c r="D26" s="12"/>
      <c r="E26" s="23"/>
      <c r="F26" s="14"/>
    </row>
    <row r="27" spans="2:16" x14ac:dyDescent="0.2">
      <c r="B27" s="10"/>
      <c r="C27" s="11"/>
      <c r="D27" s="12"/>
      <c r="E27" s="23"/>
      <c r="F27" s="11"/>
    </row>
    <row r="28" spans="2:16" x14ac:dyDescent="0.2">
      <c r="B28" s="10"/>
      <c r="C28" s="11"/>
      <c r="D28" s="12"/>
      <c r="E28" s="23"/>
      <c r="F28" s="14"/>
    </row>
    <row r="29" spans="2:16" x14ac:dyDescent="0.2">
      <c r="B29" s="10"/>
      <c r="C29" s="11"/>
      <c r="D29" s="12"/>
      <c r="E29" s="23"/>
      <c r="F29" s="14"/>
    </row>
    <row r="30" spans="2:16" x14ac:dyDescent="0.2">
      <c r="B30" s="10"/>
      <c r="C30" s="11"/>
      <c r="D30" s="12"/>
      <c r="E30" s="23"/>
      <c r="F30" s="14"/>
    </row>
    <row r="31" spans="2:16" x14ac:dyDescent="0.2">
      <c r="B31" s="10"/>
      <c r="E31" s="13"/>
    </row>
    <row r="32" spans="2:16" s="20" customFormat="1" x14ac:dyDescent="0.2">
      <c r="B32" s="21"/>
      <c r="C32" s="22"/>
      <c r="D32" s="22"/>
      <c r="E32" s="22"/>
      <c r="F32" s="22"/>
      <c r="G32" s="22"/>
      <c r="H32" s="22"/>
      <c r="I32" s="22"/>
      <c r="J32" s="22"/>
      <c r="K32" s="22"/>
      <c r="L32" s="22"/>
      <c r="M32" s="22"/>
      <c r="N32" s="22"/>
      <c r="O32" s="22"/>
      <c r="P32" s="22"/>
    </row>
    <row r="33" spans="2:9" x14ac:dyDescent="0.2">
      <c r="B33" s="10"/>
      <c r="C33" s="12"/>
      <c r="D33" s="12"/>
      <c r="E33" s="24"/>
      <c r="F33" s="12"/>
    </row>
    <row r="34" spans="2:9" x14ac:dyDescent="0.2">
      <c r="B34" s="10"/>
      <c r="C34" s="12"/>
      <c r="D34" s="12"/>
      <c r="E34" s="24"/>
      <c r="F34" s="14"/>
    </row>
    <row r="35" spans="2:9" x14ac:dyDescent="0.2">
      <c r="B35" s="10"/>
      <c r="C35" s="12"/>
      <c r="D35" s="12"/>
      <c r="E35" s="24"/>
      <c r="F35" s="12"/>
    </row>
    <row r="36" spans="2:9" x14ac:dyDescent="0.2">
      <c r="B36" s="10"/>
      <c r="C36" s="12"/>
      <c r="D36" s="12"/>
      <c r="E36" s="24"/>
      <c r="F36" s="12"/>
    </row>
    <row r="37" spans="2:9" x14ac:dyDescent="0.2">
      <c r="B37" s="10"/>
      <c r="C37" s="12"/>
      <c r="D37" s="12"/>
      <c r="E37" s="24"/>
      <c r="F37" s="14"/>
    </row>
    <row r="38" spans="2:9" x14ac:dyDescent="0.2">
      <c r="B38" s="10"/>
      <c r="C38" s="12"/>
      <c r="D38" s="12"/>
      <c r="E38" s="24"/>
      <c r="F38" s="14"/>
    </row>
    <row r="39" spans="2:9" x14ac:dyDescent="0.2">
      <c r="B39" s="10"/>
      <c r="C39" s="12"/>
      <c r="D39" s="12"/>
      <c r="E39" s="24"/>
      <c r="F39" s="14"/>
    </row>
    <row r="40" spans="2:9" x14ac:dyDescent="0.2">
      <c r="B40" s="10"/>
      <c r="C40" s="12"/>
      <c r="D40" s="12"/>
      <c r="E40" s="24"/>
      <c r="F40" s="14"/>
    </row>
    <row r="41" spans="2:9" x14ac:dyDescent="0.2">
      <c r="B41" s="10"/>
      <c r="C41" s="12"/>
      <c r="D41" s="12"/>
      <c r="E41" s="24"/>
      <c r="F41" s="14"/>
    </row>
    <row r="42" spans="2:9" x14ac:dyDescent="0.2">
      <c r="B42" s="10"/>
      <c r="C42" s="12"/>
      <c r="D42" s="12"/>
      <c r="E42" s="24"/>
      <c r="F42" s="14"/>
      <c r="I42" s="13" t="s">
        <v>11</v>
      </c>
    </row>
    <row r="43" spans="2:9" x14ac:dyDescent="0.2">
      <c r="B43" s="10"/>
      <c r="C43" s="12"/>
      <c r="D43" s="12"/>
      <c r="E43" s="24"/>
      <c r="F43" s="14"/>
    </row>
    <row r="44" spans="2:9" x14ac:dyDescent="0.2">
      <c r="B44" s="10"/>
      <c r="C44" s="12"/>
      <c r="D44" s="12"/>
      <c r="E44" s="24"/>
      <c r="F44" s="14"/>
    </row>
    <row r="45" spans="2:9" x14ac:dyDescent="0.2">
      <c r="B45" s="10"/>
      <c r="E45" s="13"/>
    </row>
    <row r="46" spans="2:9" x14ac:dyDescent="0.2">
      <c r="B46" s="10"/>
      <c r="E46" s="13"/>
    </row>
    <row r="47" spans="2:9" x14ac:dyDescent="0.2">
      <c r="B47" s="10"/>
      <c r="E47" s="13"/>
    </row>
    <row r="48" spans="2:9" x14ac:dyDescent="0.2">
      <c r="B48" s="10"/>
      <c r="E48" s="13"/>
    </row>
    <row r="49" spans="5:5" x14ac:dyDescent="0.25">
      <c r="E49" s="13"/>
    </row>
    <row r="50" spans="5:5" x14ac:dyDescent="0.25">
      <c r="E50" s="13"/>
    </row>
    <row r="51" spans="5:5" x14ac:dyDescent="0.25">
      <c r="E51" s="13"/>
    </row>
    <row r="52" spans="5:5" x14ac:dyDescent="0.25">
      <c r="E52" s="13"/>
    </row>
    <row r="53" spans="5:5" x14ac:dyDescent="0.25">
      <c r="E53" s="13"/>
    </row>
    <row r="54" spans="5:5" x14ac:dyDescent="0.25">
      <c r="E54" s="13"/>
    </row>
    <row r="55" spans="5:5" x14ac:dyDescent="0.25">
      <c r="E55" s="13"/>
    </row>
    <row r="56" spans="5:5" x14ac:dyDescent="0.25">
      <c r="E56" s="13"/>
    </row>
    <row r="57" spans="5:5" x14ac:dyDescent="0.25">
      <c r="E57" s="13"/>
    </row>
    <row r="58" spans="5:5" x14ac:dyDescent="0.25">
      <c r="E58" s="13"/>
    </row>
    <row r="59" spans="5:5" x14ac:dyDescent="0.25">
      <c r="E59" s="13"/>
    </row>
    <row r="60" spans="5:5" x14ac:dyDescent="0.25">
      <c r="E60" s="13"/>
    </row>
    <row r="61" spans="5:5" x14ac:dyDescent="0.25">
      <c r="E61" s="13"/>
    </row>
    <row r="62" spans="5:5" x14ac:dyDescent="0.25">
      <c r="E62" s="13"/>
    </row>
    <row r="63" spans="5:5" x14ac:dyDescent="0.25">
      <c r="E63" s="13"/>
    </row>
    <row r="64" spans="5:5" x14ac:dyDescent="0.25">
      <c r="E64" s="13"/>
    </row>
    <row r="65" spans="5:5" x14ac:dyDescent="0.25">
      <c r="E65" s="13"/>
    </row>
    <row r="66" spans="5:5" x14ac:dyDescent="0.25">
      <c r="E66" s="13"/>
    </row>
    <row r="67" spans="5:5" x14ac:dyDescent="0.25">
      <c r="E67" s="13"/>
    </row>
    <row r="68" spans="5:5" x14ac:dyDescent="0.25">
      <c r="E68" s="13"/>
    </row>
    <row r="69" spans="5:5" x14ac:dyDescent="0.25">
      <c r="E69" s="13"/>
    </row>
    <row r="70" spans="5:5" x14ac:dyDescent="0.25">
      <c r="E70" s="13"/>
    </row>
    <row r="71" spans="5:5" x14ac:dyDescent="0.25">
      <c r="E71" s="13"/>
    </row>
    <row r="72" spans="5:5" x14ac:dyDescent="0.25">
      <c r="E72" s="13"/>
    </row>
    <row r="73" spans="5:5" x14ac:dyDescent="0.25">
      <c r="E73" s="13"/>
    </row>
    <row r="74" spans="5:5" x14ac:dyDescent="0.25">
      <c r="E74" s="13"/>
    </row>
    <row r="75" spans="5:5" x14ac:dyDescent="0.25">
      <c r="E75" s="13"/>
    </row>
    <row r="76" spans="5:5" x14ac:dyDescent="0.25">
      <c r="E76" s="13"/>
    </row>
    <row r="77" spans="5:5" x14ac:dyDescent="0.25">
      <c r="E77" s="13"/>
    </row>
    <row r="78" spans="5:5" x14ac:dyDescent="0.25">
      <c r="E78" s="13"/>
    </row>
    <row r="79" spans="5:5" x14ac:dyDescent="0.25">
      <c r="E79" s="13"/>
    </row>
    <row r="80" spans="5:5" x14ac:dyDescent="0.25">
      <c r="E80" s="13"/>
    </row>
    <row r="81" spans="5:5" x14ac:dyDescent="0.25">
      <c r="E81" s="13"/>
    </row>
    <row r="82" spans="5:5" x14ac:dyDescent="0.25">
      <c r="E82" s="13"/>
    </row>
    <row r="83" spans="5:5" x14ac:dyDescent="0.25">
      <c r="E83" s="13"/>
    </row>
    <row r="84" spans="5:5" x14ac:dyDescent="0.25">
      <c r="E84" s="13"/>
    </row>
    <row r="85" spans="5:5" x14ac:dyDescent="0.25">
      <c r="E85" s="13"/>
    </row>
    <row r="86" spans="5:5" x14ac:dyDescent="0.25">
      <c r="E86" s="13"/>
    </row>
    <row r="87" spans="5:5" x14ac:dyDescent="0.25">
      <c r="E87" s="13"/>
    </row>
    <row r="88" spans="5:5" x14ac:dyDescent="0.25">
      <c r="E88" s="13"/>
    </row>
  </sheetData>
  <mergeCells count="1">
    <mergeCell ref="A1:B1"/>
  </mergeCells>
  <hyperlinks>
    <hyperlink ref="A1:B1" location="Contents!A1" display="BACK: Contents" xr:uid="{F16CFE35-93FA-4312-9C1A-BA15B0758707}"/>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2D454-BAF0-42A1-8533-6BA1FCEA7027}">
  <sheetPr>
    <pageSetUpPr autoPageBreaks="0"/>
  </sheetPr>
  <dimension ref="A1:P90"/>
  <sheetViews>
    <sheetView showGridLines="0" zoomScaleNormal="100" workbookViewId="0">
      <pane ySplit="9" topLeftCell="A10" activePane="bottomLeft" state="frozen"/>
      <selection activeCell="S24" sqref="S24"/>
      <selection pane="bottomLeft" activeCell="C12" sqref="C12:D14"/>
    </sheetView>
  </sheetViews>
  <sheetFormatPr defaultRowHeight="12" x14ac:dyDescent="0.25"/>
  <cols>
    <col min="1" max="2" width="9.140625" style="13"/>
    <col min="3" max="4" width="8.85546875" style="13" customWidth="1"/>
    <col min="5" max="5" width="9.28515625" style="25" customWidth="1"/>
    <col min="6" max="17" width="9.28515625" style="13" customWidth="1"/>
    <col min="18" max="16384" width="9.140625" style="13"/>
  </cols>
  <sheetData>
    <row r="1" spans="1:6" s="5" customFormat="1" ht="15" x14ac:dyDescent="0.25">
      <c r="A1" s="771" t="s">
        <v>164</v>
      </c>
      <c r="B1" s="771"/>
      <c r="E1" s="6"/>
    </row>
    <row r="2" spans="1:6" s="5" customFormat="1" ht="15" x14ac:dyDescent="0.25">
      <c r="E2" s="6"/>
    </row>
    <row r="3" spans="1:6" s="5" customFormat="1" ht="15" x14ac:dyDescent="0.25">
      <c r="E3" s="6"/>
    </row>
    <row r="4" spans="1:6" s="5" customFormat="1" ht="15" x14ac:dyDescent="0.25">
      <c r="E4" s="6"/>
    </row>
    <row r="5" spans="1:6" s="5" customFormat="1" ht="15" x14ac:dyDescent="0.25">
      <c r="E5" s="6"/>
    </row>
    <row r="6" spans="1:6" s="5" customFormat="1" ht="15" x14ac:dyDescent="0.25">
      <c r="E6" s="6"/>
    </row>
    <row r="7" spans="1:6" s="5" customFormat="1" ht="31.5" x14ac:dyDescent="0.25">
      <c r="C7" s="9" t="s">
        <v>153</v>
      </c>
      <c r="E7" s="6"/>
    </row>
    <row r="8" spans="1:6" s="5" customFormat="1" ht="15" x14ac:dyDescent="0.25">
      <c r="A8" s="7"/>
      <c r="C8" s="7"/>
      <c r="E8" s="6"/>
    </row>
    <row r="9" spans="1:6" s="1" customFormat="1" ht="25.5" customHeight="1" x14ac:dyDescent="0.25">
      <c r="B9" s="4"/>
      <c r="C9" s="4"/>
      <c r="D9" s="4"/>
      <c r="E9" s="3"/>
      <c r="F9" s="2"/>
    </row>
    <row r="10" spans="1:6" x14ac:dyDescent="0.2">
      <c r="A10" s="8"/>
      <c r="B10" s="10"/>
      <c r="C10" s="11"/>
      <c r="D10" s="12"/>
      <c r="E10" s="11"/>
      <c r="F10" s="12"/>
    </row>
    <row r="11" spans="1:6" x14ac:dyDescent="0.2">
      <c r="A11" s="8"/>
      <c r="B11" s="10"/>
      <c r="C11" s="11"/>
      <c r="D11" s="12"/>
      <c r="E11" s="11"/>
      <c r="F11" s="12"/>
    </row>
    <row r="12" spans="1:6" x14ac:dyDescent="0.25">
      <c r="B12" s="12"/>
      <c r="C12" s="13" t="s">
        <v>52</v>
      </c>
      <c r="D12" s="13" t="s">
        <v>51</v>
      </c>
      <c r="E12" s="13"/>
    </row>
    <row r="13" spans="1:6" x14ac:dyDescent="0.25">
      <c r="B13" s="12"/>
      <c r="C13" s="13" t="s">
        <v>50</v>
      </c>
      <c r="D13" s="13" t="s">
        <v>49</v>
      </c>
      <c r="E13" s="13"/>
    </row>
    <row r="14" spans="1:6" x14ac:dyDescent="0.25">
      <c r="B14" s="12"/>
      <c r="C14" s="13" t="s">
        <v>48</v>
      </c>
      <c r="D14" s="13" t="s">
        <v>47</v>
      </c>
      <c r="E14" s="13"/>
    </row>
    <row r="15" spans="1:6" x14ac:dyDescent="0.2">
      <c r="B15" s="10"/>
      <c r="E15" s="13"/>
    </row>
    <row r="16" spans="1:6" x14ac:dyDescent="0.2">
      <c r="B16" s="10"/>
      <c r="E16" s="13"/>
    </row>
    <row r="17" spans="2:16" x14ac:dyDescent="0.2">
      <c r="B17" s="10"/>
      <c r="E17" s="13"/>
    </row>
    <row r="18" spans="2:16" x14ac:dyDescent="0.2">
      <c r="B18" s="10"/>
      <c r="E18" s="13"/>
    </row>
    <row r="19" spans="2:16" x14ac:dyDescent="0.2">
      <c r="B19" s="10"/>
      <c r="C19" s="15"/>
      <c r="D19" s="16"/>
      <c r="E19" s="15"/>
    </row>
    <row r="20" spans="2:16" x14ac:dyDescent="0.2">
      <c r="B20" s="10"/>
      <c r="C20" s="11"/>
      <c r="D20" s="12"/>
      <c r="E20" s="11"/>
    </row>
    <row r="21" spans="2:16" x14ac:dyDescent="0.2">
      <c r="B21" s="10"/>
      <c r="C21" s="11"/>
      <c r="D21" s="12"/>
      <c r="E21" s="11"/>
    </row>
    <row r="22" spans="2:16" x14ac:dyDescent="0.2">
      <c r="B22" s="10"/>
      <c r="C22" s="11"/>
      <c r="D22" s="12"/>
      <c r="E22" s="11"/>
      <c r="F22" s="12"/>
    </row>
    <row r="23" spans="2:16" x14ac:dyDescent="0.2">
      <c r="B23" s="10"/>
      <c r="C23" s="11"/>
      <c r="D23" s="12"/>
      <c r="E23" s="11"/>
      <c r="F23" s="12"/>
    </row>
    <row r="24" spans="2:16" x14ac:dyDescent="0.2">
      <c r="B24" s="10"/>
      <c r="C24" s="18"/>
      <c r="D24" s="19"/>
      <c r="E24" s="18"/>
      <c r="F24" s="18"/>
    </row>
    <row r="25" spans="2:16" x14ac:dyDescent="0.2">
      <c r="B25" s="10"/>
      <c r="C25" s="18"/>
      <c r="D25" s="19"/>
      <c r="E25" s="18"/>
      <c r="F25" s="18"/>
    </row>
    <row r="26" spans="2:16" x14ac:dyDescent="0.2">
      <c r="B26" s="10"/>
      <c r="E26" s="13"/>
    </row>
    <row r="27" spans="2:16" s="20" customFormat="1" x14ac:dyDescent="0.2">
      <c r="B27" s="21"/>
      <c r="C27" s="22"/>
      <c r="D27" s="22"/>
      <c r="E27" s="22"/>
      <c r="F27" s="22"/>
      <c r="G27" s="22"/>
      <c r="H27" s="22"/>
      <c r="I27" s="22"/>
      <c r="J27" s="22"/>
      <c r="K27" s="22"/>
      <c r="L27" s="22"/>
      <c r="M27" s="22"/>
      <c r="N27" s="22"/>
      <c r="O27" s="22"/>
      <c r="P27" s="22"/>
    </row>
    <row r="28" spans="2:16" x14ac:dyDescent="0.2">
      <c r="B28" s="10"/>
      <c r="C28" s="11"/>
      <c r="D28" s="12"/>
      <c r="E28" s="23"/>
      <c r="F28" s="14"/>
    </row>
    <row r="29" spans="2:16" x14ac:dyDescent="0.2">
      <c r="B29" s="10"/>
      <c r="C29" s="11"/>
      <c r="D29" s="12"/>
      <c r="E29" s="23"/>
      <c r="F29" s="11"/>
    </row>
    <row r="30" spans="2:16" x14ac:dyDescent="0.2">
      <c r="B30" s="10"/>
      <c r="C30" s="11"/>
      <c r="D30" s="12"/>
      <c r="E30" s="23"/>
      <c r="F30" s="14"/>
    </row>
    <row r="31" spans="2:16" x14ac:dyDescent="0.2">
      <c r="B31" s="10"/>
      <c r="C31" s="11"/>
      <c r="D31" s="12"/>
      <c r="E31" s="23"/>
      <c r="F31" s="14"/>
    </row>
    <row r="32" spans="2:16" x14ac:dyDescent="0.2">
      <c r="B32" s="10"/>
      <c r="C32" s="11"/>
      <c r="D32" s="12"/>
      <c r="E32" s="23"/>
      <c r="F32" s="14"/>
    </row>
    <row r="33" spans="2:16" x14ac:dyDescent="0.2">
      <c r="B33" s="10"/>
      <c r="E33" s="13"/>
    </row>
    <row r="34" spans="2:16" s="20" customFormat="1" x14ac:dyDescent="0.2">
      <c r="B34" s="21"/>
      <c r="C34" s="22"/>
      <c r="D34" s="22"/>
      <c r="E34" s="22"/>
      <c r="F34" s="22"/>
      <c r="G34" s="22"/>
      <c r="H34" s="22"/>
      <c r="I34" s="22"/>
      <c r="J34" s="22"/>
      <c r="K34" s="22"/>
      <c r="L34" s="22"/>
      <c r="M34" s="22"/>
      <c r="N34" s="22"/>
      <c r="O34" s="22"/>
      <c r="P34" s="22"/>
    </row>
    <row r="35" spans="2:16" x14ac:dyDescent="0.2">
      <c r="B35" s="10"/>
      <c r="C35" s="12"/>
      <c r="D35" s="12"/>
      <c r="E35" s="24"/>
      <c r="F35" s="12"/>
    </row>
    <row r="36" spans="2:16" x14ac:dyDescent="0.2">
      <c r="B36" s="10"/>
      <c r="C36" s="12"/>
      <c r="D36" s="12"/>
      <c r="E36" s="24"/>
      <c r="F36" s="14"/>
    </row>
    <row r="37" spans="2:16" x14ac:dyDescent="0.2">
      <c r="B37" s="10"/>
      <c r="C37" s="12"/>
      <c r="D37" s="12"/>
      <c r="E37" s="24"/>
      <c r="F37" s="12"/>
    </row>
    <row r="38" spans="2:16" x14ac:dyDescent="0.2">
      <c r="B38" s="10"/>
      <c r="C38" s="12"/>
      <c r="D38" s="12"/>
      <c r="E38" s="24"/>
      <c r="F38" s="12"/>
    </row>
    <row r="39" spans="2:16" x14ac:dyDescent="0.2">
      <c r="B39" s="10"/>
      <c r="C39" s="12"/>
      <c r="D39" s="12"/>
      <c r="E39" s="24"/>
      <c r="F39" s="14"/>
    </row>
    <row r="40" spans="2:16" x14ac:dyDescent="0.2">
      <c r="B40" s="10"/>
      <c r="C40" s="12"/>
      <c r="D40" s="12"/>
      <c r="E40" s="24"/>
      <c r="F40" s="14"/>
    </row>
    <row r="41" spans="2:16" x14ac:dyDescent="0.2">
      <c r="B41" s="10"/>
      <c r="C41" s="12"/>
      <c r="D41" s="12"/>
      <c r="E41" s="24"/>
      <c r="F41" s="14"/>
    </row>
    <row r="42" spans="2:16" x14ac:dyDescent="0.2">
      <c r="B42" s="10"/>
      <c r="C42" s="12"/>
      <c r="D42" s="12"/>
      <c r="E42" s="24"/>
      <c r="F42" s="14"/>
    </row>
    <row r="43" spans="2:16" x14ac:dyDescent="0.2">
      <c r="B43" s="10"/>
      <c r="C43" s="12"/>
      <c r="D43" s="12"/>
      <c r="E43" s="24"/>
      <c r="F43" s="14"/>
    </row>
    <row r="44" spans="2:16" x14ac:dyDescent="0.2">
      <c r="B44" s="10"/>
      <c r="C44" s="12"/>
      <c r="D44" s="12"/>
      <c r="E44" s="24"/>
      <c r="F44" s="14"/>
      <c r="I44" s="13" t="s">
        <v>11</v>
      </c>
    </row>
    <row r="45" spans="2:16" x14ac:dyDescent="0.2">
      <c r="B45" s="10"/>
      <c r="C45" s="12"/>
      <c r="D45" s="12"/>
      <c r="E45" s="24"/>
      <c r="F45" s="14"/>
    </row>
    <row r="46" spans="2:16" x14ac:dyDescent="0.2">
      <c r="B46" s="10"/>
      <c r="C46" s="12"/>
      <c r="D46" s="12"/>
      <c r="E46" s="24"/>
      <c r="F46" s="14"/>
    </row>
    <row r="47" spans="2:16" x14ac:dyDescent="0.2">
      <c r="B47" s="10"/>
      <c r="E47" s="13"/>
    </row>
    <row r="48" spans="2:16" x14ac:dyDescent="0.2">
      <c r="B48" s="10"/>
      <c r="E48" s="13"/>
    </row>
    <row r="49" spans="2:5" x14ac:dyDescent="0.2">
      <c r="B49" s="10"/>
      <c r="E49" s="13"/>
    </row>
    <row r="50" spans="2:5" x14ac:dyDescent="0.2">
      <c r="B50" s="10"/>
      <c r="E50" s="13"/>
    </row>
    <row r="51" spans="2:5" x14ac:dyDescent="0.25">
      <c r="E51" s="13"/>
    </row>
    <row r="52" spans="2:5" x14ac:dyDescent="0.25">
      <c r="E52" s="13"/>
    </row>
    <row r="53" spans="2:5" x14ac:dyDescent="0.25">
      <c r="E53" s="13"/>
    </row>
    <row r="54" spans="2:5" x14ac:dyDescent="0.25">
      <c r="E54" s="13"/>
    </row>
    <row r="55" spans="2:5" x14ac:dyDescent="0.25">
      <c r="E55" s="13"/>
    </row>
    <row r="56" spans="2:5" x14ac:dyDescent="0.25">
      <c r="E56" s="13"/>
    </row>
    <row r="57" spans="2:5" x14ac:dyDescent="0.25">
      <c r="E57" s="13"/>
    </row>
    <row r="58" spans="2:5" x14ac:dyDescent="0.25">
      <c r="E58" s="13"/>
    </row>
    <row r="59" spans="2:5" x14ac:dyDescent="0.25">
      <c r="E59" s="13"/>
    </row>
    <row r="60" spans="2:5" x14ac:dyDescent="0.25">
      <c r="E60" s="13"/>
    </row>
    <row r="61" spans="2:5" x14ac:dyDescent="0.25">
      <c r="E61" s="13"/>
    </row>
    <row r="62" spans="2:5" x14ac:dyDescent="0.25">
      <c r="E62" s="13"/>
    </row>
    <row r="63" spans="2:5" x14ac:dyDescent="0.25">
      <c r="E63" s="13"/>
    </row>
    <row r="64" spans="2:5" x14ac:dyDescent="0.25">
      <c r="E64" s="13"/>
    </row>
    <row r="65" spans="5:5" x14ac:dyDescent="0.25">
      <c r="E65" s="13"/>
    </row>
    <row r="66" spans="5:5" x14ac:dyDescent="0.25">
      <c r="E66" s="13"/>
    </row>
    <row r="67" spans="5:5" x14ac:dyDescent="0.25">
      <c r="E67" s="13"/>
    </row>
    <row r="68" spans="5:5" x14ac:dyDescent="0.25">
      <c r="E68" s="13"/>
    </row>
    <row r="69" spans="5:5" x14ac:dyDescent="0.25">
      <c r="E69" s="13"/>
    </row>
    <row r="70" spans="5:5" x14ac:dyDescent="0.25">
      <c r="E70" s="13"/>
    </row>
    <row r="71" spans="5:5" x14ac:dyDescent="0.25">
      <c r="E71" s="13"/>
    </row>
    <row r="72" spans="5:5" x14ac:dyDescent="0.25">
      <c r="E72" s="13"/>
    </row>
    <row r="73" spans="5:5" x14ac:dyDescent="0.25">
      <c r="E73" s="13"/>
    </row>
    <row r="74" spans="5:5" x14ac:dyDescent="0.25">
      <c r="E74" s="13"/>
    </row>
    <row r="75" spans="5:5" x14ac:dyDescent="0.25">
      <c r="E75" s="13"/>
    </row>
    <row r="76" spans="5:5" x14ac:dyDescent="0.25">
      <c r="E76" s="13"/>
    </row>
    <row r="77" spans="5:5" x14ac:dyDescent="0.25">
      <c r="E77" s="13"/>
    </row>
    <row r="78" spans="5:5" x14ac:dyDescent="0.25">
      <c r="E78" s="13"/>
    </row>
    <row r="79" spans="5:5" x14ac:dyDescent="0.25">
      <c r="E79" s="13"/>
    </row>
    <row r="80" spans="5:5" x14ac:dyDescent="0.25">
      <c r="E80" s="13"/>
    </row>
    <row r="81" spans="5:5" x14ac:dyDescent="0.25">
      <c r="E81" s="13"/>
    </row>
    <row r="82" spans="5:5" x14ac:dyDescent="0.25">
      <c r="E82" s="13"/>
    </row>
    <row r="83" spans="5:5" x14ac:dyDescent="0.25">
      <c r="E83" s="13"/>
    </row>
    <row r="84" spans="5:5" x14ac:dyDescent="0.25">
      <c r="E84" s="13"/>
    </row>
    <row r="85" spans="5:5" x14ac:dyDescent="0.25">
      <c r="E85" s="13"/>
    </row>
    <row r="86" spans="5:5" x14ac:dyDescent="0.25">
      <c r="E86" s="13"/>
    </row>
    <row r="87" spans="5:5" x14ac:dyDescent="0.25">
      <c r="E87" s="13"/>
    </row>
    <row r="88" spans="5:5" x14ac:dyDescent="0.25">
      <c r="E88" s="13"/>
    </row>
    <row r="89" spans="5:5" x14ac:dyDescent="0.25">
      <c r="E89" s="13"/>
    </row>
    <row r="90" spans="5:5" x14ac:dyDescent="0.25">
      <c r="E90" s="13"/>
    </row>
  </sheetData>
  <mergeCells count="1">
    <mergeCell ref="A1:B1"/>
  </mergeCells>
  <hyperlinks>
    <hyperlink ref="A1:B1" location="Contents!A1" display="BACK: Contents" xr:uid="{E067ED2F-0FB0-47F0-8C5A-303C0BB588CB}"/>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488FB-50D2-4DE2-9B5C-C3BDC75A0E35}">
  <sheetPr>
    <pageSetUpPr autoPageBreaks="0"/>
  </sheetPr>
  <dimension ref="A1:P90"/>
  <sheetViews>
    <sheetView showGridLines="0" zoomScaleNormal="100" workbookViewId="0">
      <pane ySplit="9" topLeftCell="A10" activePane="bottomLeft" state="frozen"/>
      <selection activeCell="S24" sqref="S24"/>
      <selection pane="bottomLeft" activeCell="N46" sqref="N46"/>
    </sheetView>
  </sheetViews>
  <sheetFormatPr defaultRowHeight="12" x14ac:dyDescent="0.25"/>
  <cols>
    <col min="1" max="2" width="9.140625" style="13"/>
    <col min="3" max="4" width="8.85546875" style="13" customWidth="1"/>
    <col min="5" max="5" width="9.28515625" style="25" customWidth="1"/>
    <col min="6" max="17" width="9.28515625" style="13" customWidth="1"/>
    <col min="18" max="16384" width="9.140625" style="13"/>
  </cols>
  <sheetData>
    <row r="1" spans="1:8" s="5" customFormat="1" ht="15" x14ac:dyDescent="0.25">
      <c r="A1" s="771" t="s">
        <v>164</v>
      </c>
      <c r="B1" s="771"/>
      <c r="E1" s="6"/>
    </row>
    <row r="2" spans="1:8" s="5" customFormat="1" ht="15" x14ac:dyDescent="0.25">
      <c r="E2" s="6"/>
    </row>
    <row r="3" spans="1:8" s="5" customFormat="1" ht="15" x14ac:dyDescent="0.25">
      <c r="E3" s="6"/>
    </row>
    <row r="4" spans="1:8" s="5" customFormat="1" ht="15" x14ac:dyDescent="0.25">
      <c r="E4" s="6"/>
    </row>
    <row r="5" spans="1:8" s="5" customFormat="1" ht="15" x14ac:dyDescent="0.25">
      <c r="E5" s="6"/>
    </row>
    <row r="6" spans="1:8" s="5" customFormat="1" ht="15" x14ac:dyDescent="0.25">
      <c r="E6" s="6"/>
    </row>
    <row r="7" spans="1:8" s="5" customFormat="1" ht="31.5" x14ac:dyDescent="0.25">
      <c r="C7" s="9" t="s">
        <v>138</v>
      </c>
      <c r="E7" s="6"/>
    </row>
    <row r="8" spans="1:8" s="5" customFormat="1" ht="15" x14ac:dyDescent="0.25">
      <c r="A8" s="7"/>
      <c r="C8" s="7"/>
      <c r="E8" s="6"/>
    </row>
    <row r="9" spans="1:8" s="1" customFormat="1" ht="25.5" customHeight="1" x14ac:dyDescent="0.25">
      <c r="B9" s="4"/>
      <c r="C9" s="4"/>
      <c r="D9" s="4"/>
      <c r="E9" s="3"/>
      <c r="F9" s="2"/>
    </row>
    <row r="10" spans="1:8" x14ac:dyDescent="0.2">
      <c r="A10" s="8"/>
      <c r="B10" s="10"/>
      <c r="C10" s="11"/>
      <c r="D10" s="12"/>
      <c r="E10" s="11"/>
      <c r="F10" s="12"/>
    </row>
    <row r="11" spans="1:8" x14ac:dyDescent="0.2">
      <c r="A11" s="8"/>
      <c r="B11" s="10"/>
      <c r="C11" s="11"/>
      <c r="D11" s="12"/>
      <c r="E11" s="11"/>
      <c r="F11" s="12"/>
    </row>
    <row r="12" spans="1:8" x14ac:dyDescent="0.25">
      <c r="B12" s="12"/>
      <c r="C12" s="26" t="s">
        <v>130</v>
      </c>
      <c r="D12" s="27" t="s">
        <v>32</v>
      </c>
      <c r="E12" s="12"/>
      <c r="F12" s="12"/>
    </row>
    <row r="13" spans="1:8" x14ac:dyDescent="0.25">
      <c r="B13" s="12"/>
      <c r="C13" s="26"/>
      <c r="D13" s="27"/>
      <c r="E13" s="12"/>
      <c r="F13" s="12"/>
    </row>
    <row r="14" spans="1:8" x14ac:dyDescent="0.25">
      <c r="B14" s="12"/>
      <c r="D14" s="28"/>
      <c r="E14" s="29" t="s">
        <v>134</v>
      </c>
      <c r="F14" s="29" t="s">
        <v>135</v>
      </c>
      <c r="G14" s="29" t="s">
        <v>136</v>
      </c>
      <c r="H14" s="29" t="s">
        <v>137</v>
      </c>
    </row>
    <row r="15" spans="1:8" x14ac:dyDescent="0.2">
      <c r="B15" s="10"/>
      <c r="D15" s="29" t="s">
        <v>131</v>
      </c>
      <c r="E15" s="29"/>
      <c r="F15" s="29"/>
      <c r="G15" s="29"/>
      <c r="H15" s="29"/>
    </row>
    <row r="16" spans="1:8" x14ac:dyDescent="0.2">
      <c r="B16" s="10"/>
      <c r="D16" s="30" t="s">
        <v>132</v>
      </c>
      <c r="E16" s="30"/>
      <c r="F16" s="30"/>
      <c r="G16" s="29"/>
      <c r="H16" s="29"/>
    </row>
    <row r="17" spans="2:16" x14ac:dyDescent="0.2">
      <c r="B17" s="10"/>
      <c r="D17" s="30" t="s">
        <v>133</v>
      </c>
      <c r="E17" s="29"/>
      <c r="F17" s="30"/>
      <c r="G17" s="31"/>
      <c r="H17" s="29"/>
    </row>
    <row r="18" spans="2:16" x14ac:dyDescent="0.2">
      <c r="B18" s="10"/>
      <c r="C18" s="11"/>
      <c r="D18" s="12"/>
      <c r="E18" s="11"/>
      <c r="F18" s="14"/>
    </row>
    <row r="19" spans="2:16" x14ac:dyDescent="0.2">
      <c r="B19" s="10"/>
      <c r="C19" s="15"/>
      <c r="D19" s="16"/>
      <c r="E19" s="15"/>
    </row>
    <row r="20" spans="2:16" x14ac:dyDescent="0.2">
      <c r="B20" s="10"/>
      <c r="C20" s="11"/>
      <c r="D20" s="12"/>
      <c r="E20" s="11"/>
    </row>
    <row r="21" spans="2:16" x14ac:dyDescent="0.2">
      <c r="B21" s="10"/>
      <c r="C21" s="11"/>
      <c r="D21" s="12"/>
      <c r="E21" s="11"/>
    </row>
    <row r="22" spans="2:16" x14ac:dyDescent="0.2">
      <c r="B22" s="10"/>
      <c r="C22" s="11"/>
      <c r="D22" s="12"/>
      <c r="E22" s="11"/>
      <c r="F22" s="12"/>
    </row>
    <row r="23" spans="2:16" x14ac:dyDescent="0.2">
      <c r="B23" s="10"/>
      <c r="C23" s="11"/>
      <c r="D23" s="12"/>
      <c r="E23" s="11"/>
      <c r="F23" s="12"/>
    </row>
    <row r="24" spans="2:16" x14ac:dyDescent="0.2">
      <c r="B24" s="10"/>
      <c r="C24" s="18"/>
      <c r="D24" s="19"/>
      <c r="E24" s="18"/>
      <c r="F24" s="18"/>
    </row>
    <row r="25" spans="2:16" x14ac:dyDescent="0.2">
      <c r="B25" s="10"/>
      <c r="C25" s="18"/>
      <c r="D25" s="19"/>
      <c r="E25" s="18"/>
      <c r="F25" s="18"/>
    </row>
    <row r="26" spans="2:16" x14ac:dyDescent="0.2">
      <c r="B26" s="10"/>
      <c r="E26" s="13"/>
    </row>
    <row r="27" spans="2:16" s="20" customFormat="1" x14ac:dyDescent="0.2">
      <c r="B27" s="21"/>
      <c r="C27" s="22"/>
      <c r="D27" s="22"/>
      <c r="E27" s="22"/>
      <c r="F27" s="22"/>
      <c r="G27" s="22"/>
      <c r="H27" s="22"/>
      <c r="I27" s="22"/>
      <c r="J27" s="22"/>
      <c r="K27" s="22"/>
      <c r="L27" s="22"/>
      <c r="M27" s="22"/>
      <c r="N27" s="22"/>
      <c r="O27" s="22"/>
      <c r="P27" s="22"/>
    </row>
    <row r="28" spans="2:16" x14ac:dyDescent="0.2">
      <c r="B28" s="10"/>
      <c r="C28" s="11"/>
      <c r="D28" s="12"/>
      <c r="E28" s="23"/>
      <c r="F28" s="14"/>
    </row>
    <row r="29" spans="2:16" x14ac:dyDescent="0.2">
      <c r="B29" s="10"/>
      <c r="C29" s="11"/>
      <c r="D29" s="12"/>
      <c r="E29" s="23"/>
      <c r="F29" s="11"/>
    </row>
    <row r="30" spans="2:16" x14ac:dyDescent="0.2">
      <c r="B30" s="10"/>
      <c r="C30" s="11"/>
      <c r="D30" s="12"/>
      <c r="E30" s="23"/>
      <c r="F30" s="14"/>
    </row>
    <row r="31" spans="2:16" x14ac:dyDescent="0.2">
      <c r="B31" s="10"/>
      <c r="C31" s="11"/>
      <c r="D31" s="12"/>
      <c r="E31" s="23"/>
      <c r="F31" s="14"/>
    </row>
    <row r="32" spans="2:16" x14ac:dyDescent="0.2">
      <c r="B32" s="10"/>
      <c r="C32" s="11"/>
      <c r="D32" s="12"/>
      <c r="E32" s="23"/>
      <c r="F32" s="14"/>
    </row>
    <row r="33" spans="2:16" x14ac:dyDescent="0.2">
      <c r="B33" s="10"/>
      <c r="E33" s="13"/>
    </row>
    <row r="34" spans="2:16" s="20" customFormat="1" x14ac:dyDescent="0.2">
      <c r="B34" s="21"/>
      <c r="C34" s="22"/>
      <c r="D34" s="22"/>
      <c r="E34" s="22"/>
      <c r="F34" s="22"/>
      <c r="G34" s="22"/>
      <c r="H34" s="22"/>
      <c r="I34" s="22"/>
      <c r="J34" s="22"/>
      <c r="K34" s="22"/>
      <c r="L34" s="22"/>
      <c r="M34" s="22"/>
      <c r="N34" s="22"/>
      <c r="O34" s="22"/>
      <c r="P34" s="22"/>
    </row>
    <row r="35" spans="2:16" x14ac:dyDescent="0.2">
      <c r="B35" s="10"/>
      <c r="C35" s="12"/>
      <c r="D35" s="12"/>
      <c r="E35" s="24"/>
      <c r="F35" s="12"/>
    </row>
    <row r="36" spans="2:16" x14ac:dyDescent="0.2">
      <c r="B36" s="10"/>
      <c r="C36" s="12"/>
      <c r="D36" s="12"/>
      <c r="E36" s="24"/>
      <c r="F36" s="14"/>
    </row>
    <row r="37" spans="2:16" x14ac:dyDescent="0.2">
      <c r="B37" s="10"/>
      <c r="C37" s="12"/>
      <c r="D37" s="12"/>
      <c r="E37" s="24"/>
      <c r="F37" s="12"/>
    </row>
    <row r="38" spans="2:16" x14ac:dyDescent="0.2">
      <c r="B38" s="10"/>
      <c r="C38" s="12"/>
      <c r="D38" s="12"/>
      <c r="E38" s="24"/>
      <c r="F38" s="12"/>
    </row>
    <row r="39" spans="2:16" x14ac:dyDescent="0.2">
      <c r="B39" s="10"/>
      <c r="C39" s="12"/>
      <c r="D39" s="12"/>
      <c r="E39" s="24"/>
      <c r="F39" s="14"/>
    </row>
    <row r="40" spans="2:16" x14ac:dyDescent="0.2">
      <c r="B40" s="10"/>
      <c r="C40" s="12"/>
      <c r="D40" s="12"/>
      <c r="E40" s="24"/>
      <c r="F40" s="14"/>
    </row>
    <row r="41" spans="2:16" x14ac:dyDescent="0.2">
      <c r="B41" s="10"/>
      <c r="C41" s="12"/>
      <c r="D41" s="12"/>
      <c r="E41" s="24"/>
      <c r="F41" s="14"/>
    </row>
    <row r="42" spans="2:16" x14ac:dyDescent="0.2">
      <c r="B42" s="10"/>
      <c r="C42" s="12"/>
      <c r="D42" s="12"/>
      <c r="E42" s="24"/>
      <c r="F42" s="14"/>
    </row>
    <row r="43" spans="2:16" x14ac:dyDescent="0.2">
      <c r="B43" s="10"/>
      <c r="C43" s="12"/>
      <c r="D43" s="12"/>
      <c r="E43" s="24"/>
      <c r="F43" s="14"/>
    </row>
    <row r="44" spans="2:16" x14ac:dyDescent="0.2">
      <c r="B44" s="10"/>
      <c r="C44" s="12"/>
      <c r="D44" s="12"/>
      <c r="E44" s="24"/>
      <c r="F44" s="14"/>
      <c r="I44" s="13" t="s">
        <v>11</v>
      </c>
    </row>
    <row r="45" spans="2:16" x14ac:dyDescent="0.2">
      <c r="B45" s="10"/>
      <c r="C45" s="12"/>
      <c r="D45" s="12"/>
      <c r="E45" s="24"/>
      <c r="F45" s="14"/>
    </row>
    <row r="46" spans="2:16" x14ac:dyDescent="0.2">
      <c r="B46" s="10"/>
      <c r="C46" s="12"/>
      <c r="D46" s="12"/>
      <c r="E46" s="24"/>
      <c r="F46" s="14"/>
    </row>
    <row r="47" spans="2:16" x14ac:dyDescent="0.2">
      <c r="B47" s="10"/>
      <c r="E47" s="13"/>
    </row>
    <row r="48" spans="2:16" x14ac:dyDescent="0.2">
      <c r="B48" s="10"/>
      <c r="E48" s="13"/>
    </row>
    <row r="49" spans="2:5" x14ac:dyDescent="0.2">
      <c r="B49" s="10"/>
      <c r="E49" s="13"/>
    </row>
    <row r="50" spans="2:5" x14ac:dyDescent="0.2">
      <c r="B50" s="10"/>
      <c r="E50" s="13"/>
    </row>
    <row r="51" spans="2:5" x14ac:dyDescent="0.25">
      <c r="E51" s="13"/>
    </row>
    <row r="52" spans="2:5" x14ac:dyDescent="0.25">
      <c r="E52" s="13"/>
    </row>
    <row r="53" spans="2:5" x14ac:dyDescent="0.25">
      <c r="E53" s="13"/>
    </row>
    <row r="54" spans="2:5" x14ac:dyDescent="0.25">
      <c r="E54" s="13"/>
    </row>
    <row r="55" spans="2:5" x14ac:dyDescent="0.25">
      <c r="E55" s="13"/>
    </row>
    <row r="56" spans="2:5" x14ac:dyDescent="0.25">
      <c r="E56" s="13"/>
    </row>
    <row r="57" spans="2:5" x14ac:dyDescent="0.25">
      <c r="E57" s="13"/>
    </row>
    <row r="58" spans="2:5" x14ac:dyDescent="0.25">
      <c r="E58" s="13"/>
    </row>
    <row r="59" spans="2:5" x14ac:dyDescent="0.25">
      <c r="E59" s="13"/>
    </row>
    <row r="60" spans="2:5" x14ac:dyDescent="0.25">
      <c r="E60" s="13"/>
    </row>
    <row r="61" spans="2:5" x14ac:dyDescent="0.25">
      <c r="E61" s="13"/>
    </row>
    <row r="62" spans="2:5" x14ac:dyDescent="0.25">
      <c r="E62" s="13"/>
    </row>
    <row r="63" spans="2:5" x14ac:dyDescent="0.25">
      <c r="E63" s="13"/>
    </row>
    <row r="64" spans="2:5" x14ac:dyDescent="0.25">
      <c r="E64" s="13"/>
    </row>
    <row r="65" spans="5:5" x14ac:dyDescent="0.25">
      <c r="E65" s="13"/>
    </row>
    <row r="66" spans="5:5" x14ac:dyDescent="0.25">
      <c r="E66" s="13"/>
    </row>
    <row r="67" spans="5:5" x14ac:dyDescent="0.25">
      <c r="E67" s="13"/>
    </row>
    <row r="68" spans="5:5" x14ac:dyDescent="0.25">
      <c r="E68" s="13"/>
    </row>
    <row r="69" spans="5:5" x14ac:dyDescent="0.25">
      <c r="E69" s="13"/>
    </row>
    <row r="70" spans="5:5" x14ac:dyDescent="0.25">
      <c r="E70" s="13"/>
    </row>
    <row r="71" spans="5:5" x14ac:dyDescent="0.25">
      <c r="E71" s="13"/>
    </row>
    <row r="72" spans="5:5" x14ac:dyDescent="0.25">
      <c r="E72" s="13"/>
    </row>
    <row r="73" spans="5:5" x14ac:dyDescent="0.25">
      <c r="E73" s="13"/>
    </row>
    <row r="74" spans="5:5" x14ac:dyDescent="0.25">
      <c r="E74" s="13"/>
    </row>
    <row r="75" spans="5:5" x14ac:dyDescent="0.25">
      <c r="E75" s="13"/>
    </row>
    <row r="76" spans="5:5" x14ac:dyDescent="0.25">
      <c r="E76" s="13"/>
    </row>
    <row r="77" spans="5:5" x14ac:dyDescent="0.25">
      <c r="E77" s="13"/>
    </row>
    <row r="78" spans="5:5" x14ac:dyDescent="0.25">
      <c r="E78" s="13"/>
    </row>
    <row r="79" spans="5:5" x14ac:dyDescent="0.25">
      <c r="E79" s="13"/>
    </row>
    <row r="80" spans="5:5" x14ac:dyDescent="0.25">
      <c r="E80" s="13"/>
    </row>
    <row r="81" spans="5:5" x14ac:dyDescent="0.25">
      <c r="E81" s="13"/>
    </row>
    <row r="82" spans="5:5" x14ac:dyDescent="0.25">
      <c r="E82" s="13"/>
    </row>
    <row r="83" spans="5:5" x14ac:dyDescent="0.25">
      <c r="E83" s="13"/>
    </row>
    <row r="84" spans="5:5" x14ac:dyDescent="0.25">
      <c r="E84" s="13"/>
    </row>
    <row r="85" spans="5:5" x14ac:dyDescent="0.25">
      <c r="E85" s="13"/>
    </row>
    <row r="86" spans="5:5" x14ac:dyDescent="0.25">
      <c r="E86" s="13"/>
    </row>
    <row r="87" spans="5:5" x14ac:dyDescent="0.25">
      <c r="E87" s="13"/>
    </row>
    <row r="88" spans="5:5" x14ac:dyDescent="0.25">
      <c r="E88" s="13"/>
    </row>
    <row r="89" spans="5:5" x14ac:dyDescent="0.25">
      <c r="E89" s="13"/>
    </row>
    <row r="90" spans="5:5" x14ac:dyDescent="0.25">
      <c r="E90" s="13"/>
    </row>
  </sheetData>
  <mergeCells count="1">
    <mergeCell ref="A1:B1"/>
  </mergeCells>
  <hyperlinks>
    <hyperlink ref="A1:B1" location="Contents!A1" display="BACK: Contents" xr:uid="{19F0D766-0EC4-40FA-9357-1FB6E4BDA754}"/>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F238-0E44-433C-9C89-C7147F102414}">
  <sheetPr>
    <pageSetUpPr autoPageBreaks="0"/>
  </sheetPr>
  <dimension ref="A1:P82"/>
  <sheetViews>
    <sheetView showGridLines="0" zoomScaleNormal="100" workbookViewId="0">
      <pane ySplit="9" topLeftCell="A10" activePane="bottomLeft" state="frozen"/>
      <selection activeCell="S24" sqref="S24"/>
      <selection pane="bottomLeft" activeCell="N44" sqref="N44"/>
    </sheetView>
  </sheetViews>
  <sheetFormatPr defaultRowHeight="12" x14ac:dyDescent="0.25"/>
  <cols>
    <col min="1" max="2" width="9.140625" style="13"/>
    <col min="3" max="4" width="8.85546875" style="13" customWidth="1"/>
    <col min="5" max="5" width="9.28515625" style="25" customWidth="1"/>
    <col min="6" max="17" width="9.28515625" style="13" customWidth="1"/>
    <col min="18" max="16384" width="9.140625" style="13"/>
  </cols>
  <sheetData>
    <row r="1" spans="1:11" s="5" customFormat="1" ht="15" x14ac:dyDescent="0.25">
      <c r="A1" s="771" t="s">
        <v>164</v>
      </c>
      <c r="B1" s="771"/>
      <c r="E1" s="6"/>
    </row>
    <row r="2" spans="1:11" s="5" customFormat="1" ht="15" x14ac:dyDescent="0.25">
      <c r="E2" s="6"/>
    </row>
    <row r="3" spans="1:11" s="5" customFormat="1" ht="15" x14ac:dyDescent="0.25">
      <c r="E3" s="6"/>
    </row>
    <row r="4" spans="1:11" s="5" customFormat="1" ht="15" x14ac:dyDescent="0.25">
      <c r="E4" s="6"/>
    </row>
    <row r="5" spans="1:11" s="5" customFormat="1" ht="15" x14ac:dyDescent="0.25">
      <c r="E5" s="6"/>
    </row>
    <row r="6" spans="1:11" s="5" customFormat="1" ht="15" x14ac:dyDescent="0.25">
      <c r="E6" s="6"/>
    </row>
    <row r="7" spans="1:11" s="5" customFormat="1" ht="31.5" x14ac:dyDescent="0.25">
      <c r="C7" s="9" t="s">
        <v>156</v>
      </c>
      <c r="E7" s="6"/>
    </row>
    <row r="8" spans="1:11" s="5" customFormat="1" ht="15" x14ac:dyDescent="0.25">
      <c r="A8" s="7"/>
      <c r="C8" s="7"/>
      <c r="E8" s="6"/>
    </row>
    <row r="9" spans="1:11" s="1" customFormat="1" ht="25.5" customHeight="1" x14ac:dyDescent="0.25">
      <c r="B9" s="4"/>
      <c r="C9" s="4"/>
      <c r="D9" s="4"/>
      <c r="E9" s="3"/>
      <c r="F9" s="2"/>
    </row>
    <row r="10" spans="1:11" x14ac:dyDescent="0.2">
      <c r="A10" s="8"/>
      <c r="B10" s="10"/>
      <c r="C10" s="11"/>
      <c r="D10" s="12"/>
      <c r="E10" s="11"/>
      <c r="F10" s="12"/>
    </row>
    <row r="11" spans="1:11" x14ac:dyDescent="0.2">
      <c r="A11" s="8"/>
      <c r="B11" s="10"/>
      <c r="C11" s="19"/>
      <c r="D11" s="19"/>
      <c r="E11" s="19"/>
      <c r="F11" s="19"/>
      <c r="G11" s="19"/>
      <c r="H11" s="19"/>
      <c r="I11" s="19"/>
      <c r="J11" s="19"/>
      <c r="K11" s="19"/>
    </row>
    <row r="12" spans="1:11" x14ac:dyDescent="0.2">
      <c r="B12" s="10"/>
      <c r="C12" s="18" t="s">
        <v>37</v>
      </c>
      <c r="D12" s="18" t="s">
        <v>36</v>
      </c>
      <c r="E12" s="19"/>
      <c r="F12" s="19"/>
      <c r="G12" s="19"/>
      <c r="H12" s="19"/>
      <c r="I12" s="19"/>
      <c r="J12" s="19"/>
      <c r="K12" s="19"/>
    </row>
    <row r="13" spans="1:11" x14ac:dyDescent="0.2">
      <c r="B13" s="10"/>
      <c r="C13" s="18" t="s">
        <v>35</v>
      </c>
      <c r="D13" s="18" t="s">
        <v>34</v>
      </c>
      <c r="E13" s="19"/>
      <c r="F13" s="19"/>
      <c r="G13" s="19"/>
      <c r="H13" s="19"/>
      <c r="I13" s="19"/>
      <c r="J13" s="19"/>
      <c r="K13" s="19"/>
    </row>
    <row r="14" spans="1:11" x14ac:dyDescent="0.2">
      <c r="B14" s="10"/>
      <c r="C14" s="11" t="s">
        <v>9</v>
      </c>
      <c r="D14" s="11" t="s">
        <v>8</v>
      </c>
      <c r="E14" s="11"/>
    </row>
    <row r="15" spans="1:11" x14ac:dyDescent="0.2">
      <c r="B15" s="10"/>
      <c r="C15" s="11" t="s">
        <v>7</v>
      </c>
      <c r="D15" s="11" t="s">
        <v>6</v>
      </c>
      <c r="E15" s="11"/>
    </row>
    <row r="16" spans="1:11" x14ac:dyDescent="0.2">
      <c r="B16" s="10"/>
      <c r="C16" s="18"/>
      <c r="D16" s="19"/>
      <c r="E16" s="18"/>
      <c r="F16" s="18"/>
    </row>
    <row r="17" spans="2:16" x14ac:dyDescent="0.2">
      <c r="B17" s="10"/>
      <c r="C17" s="18"/>
      <c r="D17" s="19"/>
      <c r="E17" s="18"/>
      <c r="F17" s="18"/>
    </row>
    <row r="18" spans="2:16" x14ac:dyDescent="0.2">
      <c r="B18" s="10"/>
      <c r="E18" s="13"/>
    </row>
    <row r="19" spans="2:16" s="20" customFormat="1" x14ac:dyDescent="0.2">
      <c r="B19" s="21"/>
      <c r="C19" s="22"/>
      <c r="D19" s="22"/>
      <c r="E19" s="22"/>
      <c r="F19" s="22"/>
      <c r="G19" s="22"/>
      <c r="H19" s="22"/>
      <c r="I19" s="22"/>
      <c r="J19" s="22"/>
      <c r="K19" s="22"/>
      <c r="L19" s="22"/>
      <c r="M19" s="22"/>
      <c r="N19" s="22"/>
      <c r="O19" s="22"/>
      <c r="P19" s="22"/>
    </row>
    <row r="20" spans="2:16" x14ac:dyDescent="0.2">
      <c r="B20" s="10"/>
      <c r="C20" s="11"/>
      <c r="D20" s="12"/>
      <c r="E20" s="23"/>
      <c r="F20" s="14"/>
    </row>
    <row r="21" spans="2:16" x14ac:dyDescent="0.2">
      <c r="B21" s="10"/>
      <c r="C21" s="11"/>
      <c r="D21" s="12"/>
      <c r="E21" s="23"/>
      <c r="F21" s="11"/>
    </row>
    <row r="22" spans="2:16" x14ac:dyDescent="0.2">
      <c r="B22" s="10"/>
      <c r="C22" s="11"/>
      <c r="D22" s="12"/>
      <c r="E22" s="23"/>
      <c r="F22" s="14"/>
    </row>
    <row r="23" spans="2:16" x14ac:dyDescent="0.2">
      <c r="B23" s="10"/>
      <c r="C23" s="11"/>
      <c r="D23" s="12"/>
      <c r="E23" s="23"/>
      <c r="F23" s="14"/>
    </row>
    <row r="24" spans="2:16" x14ac:dyDescent="0.2">
      <c r="B24" s="10"/>
      <c r="C24" s="11"/>
      <c r="D24" s="12"/>
      <c r="E24" s="23"/>
      <c r="F24" s="14"/>
    </row>
    <row r="25" spans="2:16" x14ac:dyDescent="0.2">
      <c r="B25" s="10"/>
      <c r="E25" s="13"/>
    </row>
    <row r="26" spans="2:16" s="20" customFormat="1" x14ac:dyDescent="0.2">
      <c r="B26" s="21"/>
      <c r="C26" s="22"/>
      <c r="D26" s="22"/>
      <c r="E26" s="22"/>
      <c r="F26" s="22"/>
      <c r="G26" s="22"/>
      <c r="H26" s="22"/>
      <c r="I26" s="22"/>
      <c r="J26" s="22"/>
      <c r="K26" s="22"/>
      <c r="L26" s="22"/>
      <c r="M26" s="22"/>
      <c r="N26" s="22"/>
      <c r="O26" s="22"/>
      <c r="P26" s="22"/>
    </row>
    <row r="27" spans="2:16" x14ac:dyDescent="0.2">
      <c r="B27" s="10"/>
      <c r="C27" s="12"/>
      <c r="D27" s="12"/>
      <c r="E27" s="24"/>
      <c r="F27" s="12"/>
    </row>
    <row r="28" spans="2:16" x14ac:dyDescent="0.2">
      <c r="B28" s="10"/>
      <c r="C28" s="12"/>
      <c r="D28" s="12"/>
      <c r="E28" s="24"/>
      <c r="F28" s="14"/>
    </row>
    <row r="29" spans="2:16" x14ac:dyDescent="0.2">
      <c r="B29" s="10"/>
      <c r="C29" s="12"/>
      <c r="D29" s="12"/>
      <c r="E29" s="24"/>
      <c r="F29" s="12"/>
    </row>
    <row r="30" spans="2:16" x14ac:dyDescent="0.2">
      <c r="B30" s="10"/>
      <c r="C30" s="12"/>
      <c r="D30" s="12"/>
      <c r="E30" s="24"/>
      <c r="F30" s="12"/>
    </row>
    <row r="31" spans="2:16" x14ac:dyDescent="0.2">
      <c r="B31" s="10"/>
      <c r="C31" s="12"/>
      <c r="D31" s="12"/>
      <c r="E31" s="24"/>
      <c r="F31" s="14"/>
    </row>
    <row r="32" spans="2:16" x14ac:dyDescent="0.2">
      <c r="B32" s="10"/>
      <c r="C32" s="12"/>
      <c r="D32" s="12"/>
      <c r="E32" s="24"/>
      <c r="F32" s="14"/>
    </row>
    <row r="33" spans="2:9" x14ac:dyDescent="0.2">
      <c r="B33" s="10"/>
      <c r="C33" s="12"/>
      <c r="D33" s="12"/>
      <c r="E33" s="24"/>
      <c r="F33" s="14"/>
    </row>
    <row r="34" spans="2:9" x14ac:dyDescent="0.2">
      <c r="B34" s="10"/>
      <c r="C34" s="12"/>
      <c r="D34" s="12"/>
      <c r="E34" s="24"/>
      <c r="F34" s="14"/>
    </row>
    <row r="35" spans="2:9" x14ac:dyDescent="0.2">
      <c r="B35" s="10"/>
      <c r="C35" s="12"/>
      <c r="D35" s="12"/>
      <c r="E35" s="24"/>
      <c r="F35" s="14"/>
    </row>
    <row r="36" spans="2:9" x14ac:dyDescent="0.2">
      <c r="B36" s="10"/>
      <c r="C36" s="12"/>
      <c r="D36" s="12"/>
      <c r="E36" s="24"/>
      <c r="F36" s="14"/>
      <c r="I36" s="13" t="s">
        <v>11</v>
      </c>
    </row>
    <row r="37" spans="2:9" x14ac:dyDescent="0.2">
      <c r="B37" s="10"/>
      <c r="C37" s="12"/>
      <c r="D37" s="12"/>
      <c r="E37" s="24"/>
      <c r="F37" s="14"/>
    </row>
    <row r="38" spans="2:9" x14ac:dyDescent="0.2">
      <c r="B38" s="10"/>
      <c r="C38" s="12"/>
      <c r="D38" s="12"/>
      <c r="E38" s="24"/>
      <c r="F38" s="14"/>
    </row>
    <row r="39" spans="2:9" x14ac:dyDescent="0.2">
      <c r="B39" s="10"/>
      <c r="E39" s="13"/>
    </row>
    <row r="40" spans="2:9" x14ac:dyDescent="0.2">
      <c r="B40" s="10"/>
      <c r="E40" s="13"/>
    </row>
    <row r="41" spans="2:9" x14ac:dyDescent="0.2">
      <c r="B41" s="10"/>
      <c r="E41" s="13"/>
    </row>
    <row r="42" spans="2:9" x14ac:dyDescent="0.2">
      <c r="B42" s="10"/>
      <c r="E42" s="13"/>
    </row>
    <row r="43" spans="2:9" x14ac:dyDescent="0.25">
      <c r="E43" s="13"/>
    </row>
    <row r="44" spans="2:9" x14ac:dyDescent="0.25">
      <c r="E44" s="13"/>
    </row>
    <row r="45" spans="2:9" x14ac:dyDescent="0.25">
      <c r="E45" s="13"/>
    </row>
    <row r="46" spans="2:9" x14ac:dyDescent="0.25">
      <c r="E46" s="13"/>
    </row>
    <row r="47" spans="2:9" x14ac:dyDescent="0.25">
      <c r="E47" s="13"/>
    </row>
    <row r="48" spans="2:9" x14ac:dyDescent="0.25">
      <c r="E48" s="13"/>
    </row>
    <row r="49" spans="5:5" x14ac:dyDescent="0.25">
      <c r="E49" s="13"/>
    </row>
    <row r="50" spans="5:5" x14ac:dyDescent="0.25">
      <c r="E50" s="13"/>
    </row>
    <row r="51" spans="5:5" x14ac:dyDescent="0.25">
      <c r="E51" s="13"/>
    </row>
    <row r="52" spans="5:5" x14ac:dyDescent="0.25">
      <c r="E52" s="13"/>
    </row>
    <row r="53" spans="5:5" x14ac:dyDescent="0.25">
      <c r="E53" s="13"/>
    </row>
    <row r="54" spans="5:5" x14ac:dyDescent="0.25">
      <c r="E54" s="13"/>
    </row>
    <row r="55" spans="5:5" x14ac:dyDescent="0.25">
      <c r="E55" s="13"/>
    </row>
    <row r="56" spans="5:5" x14ac:dyDescent="0.25">
      <c r="E56" s="13"/>
    </row>
    <row r="57" spans="5:5" x14ac:dyDescent="0.25">
      <c r="E57" s="13"/>
    </row>
    <row r="58" spans="5:5" x14ac:dyDescent="0.25">
      <c r="E58" s="13"/>
    </row>
    <row r="59" spans="5:5" x14ac:dyDescent="0.25">
      <c r="E59" s="13"/>
    </row>
    <row r="60" spans="5:5" x14ac:dyDescent="0.25">
      <c r="E60" s="13"/>
    </row>
    <row r="61" spans="5:5" x14ac:dyDescent="0.25">
      <c r="E61" s="13"/>
    </row>
    <row r="62" spans="5:5" x14ac:dyDescent="0.25">
      <c r="E62" s="13"/>
    </row>
    <row r="63" spans="5:5" x14ac:dyDescent="0.25">
      <c r="E63" s="13"/>
    </row>
    <row r="64" spans="5:5" x14ac:dyDescent="0.25">
      <c r="E64" s="13"/>
    </row>
    <row r="65" spans="5:5" x14ac:dyDescent="0.25">
      <c r="E65" s="13"/>
    </row>
    <row r="66" spans="5:5" x14ac:dyDescent="0.25">
      <c r="E66" s="13"/>
    </row>
    <row r="67" spans="5:5" x14ac:dyDescent="0.25">
      <c r="E67" s="13"/>
    </row>
    <row r="68" spans="5:5" x14ac:dyDescent="0.25">
      <c r="E68" s="13"/>
    </row>
    <row r="69" spans="5:5" x14ac:dyDescent="0.25">
      <c r="E69" s="13"/>
    </row>
    <row r="70" spans="5:5" x14ac:dyDescent="0.25">
      <c r="E70" s="13"/>
    </row>
    <row r="71" spans="5:5" x14ac:dyDescent="0.25">
      <c r="E71" s="13"/>
    </row>
    <row r="72" spans="5:5" x14ac:dyDescent="0.25">
      <c r="E72" s="13"/>
    </row>
    <row r="73" spans="5:5" x14ac:dyDescent="0.25">
      <c r="E73" s="13"/>
    </row>
    <row r="74" spans="5:5" x14ac:dyDescent="0.25">
      <c r="E74" s="13"/>
    </row>
    <row r="75" spans="5:5" x14ac:dyDescent="0.25">
      <c r="E75" s="13"/>
    </row>
    <row r="76" spans="5:5" x14ac:dyDescent="0.25">
      <c r="E76" s="13"/>
    </row>
    <row r="77" spans="5:5" x14ac:dyDescent="0.25">
      <c r="E77" s="13"/>
    </row>
    <row r="78" spans="5:5" x14ac:dyDescent="0.25">
      <c r="E78" s="13"/>
    </row>
    <row r="79" spans="5:5" x14ac:dyDescent="0.25">
      <c r="E79" s="13"/>
    </row>
    <row r="80" spans="5:5" x14ac:dyDescent="0.25">
      <c r="E80" s="13"/>
    </row>
    <row r="81" spans="5:5" x14ac:dyDescent="0.25">
      <c r="E81" s="13"/>
    </row>
    <row r="82" spans="5:5" x14ac:dyDescent="0.25">
      <c r="E82" s="13"/>
    </row>
  </sheetData>
  <mergeCells count="1">
    <mergeCell ref="A1:B1"/>
  </mergeCells>
  <hyperlinks>
    <hyperlink ref="A1:B1" location="Contents!A1" display="BACK: Contents" xr:uid="{70324811-722F-4788-8B11-8CECC8829A1E}"/>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D30AE-3E9C-455E-8C0B-CDB01BDC7C2C}">
  <sheetPr>
    <pageSetUpPr autoPageBreaks="0"/>
  </sheetPr>
  <dimension ref="A1:P90"/>
  <sheetViews>
    <sheetView showGridLines="0" zoomScaleNormal="100" workbookViewId="0">
      <pane ySplit="9" topLeftCell="A10" activePane="bottomLeft" state="frozen"/>
      <selection activeCell="S24" sqref="S24"/>
      <selection pane="bottomLeft" activeCell="C13" sqref="C13:D14"/>
    </sheetView>
  </sheetViews>
  <sheetFormatPr defaultRowHeight="12" x14ac:dyDescent="0.25"/>
  <cols>
    <col min="1" max="2" width="9.140625" style="13"/>
    <col min="3" max="4" width="8.85546875" style="13" customWidth="1"/>
    <col min="5" max="5" width="9.28515625" style="25" customWidth="1"/>
    <col min="6" max="17" width="9.28515625" style="13" customWidth="1"/>
    <col min="18" max="16384" width="9.140625" style="13"/>
  </cols>
  <sheetData>
    <row r="1" spans="1:11" s="5" customFormat="1" ht="15" x14ac:dyDescent="0.25">
      <c r="A1" s="771" t="s">
        <v>164</v>
      </c>
      <c r="B1" s="771"/>
      <c r="E1" s="6"/>
    </row>
    <row r="2" spans="1:11" s="5" customFormat="1" ht="15" x14ac:dyDescent="0.25">
      <c r="E2" s="6"/>
    </row>
    <row r="3" spans="1:11" s="5" customFormat="1" ht="15" x14ac:dyDescent="0.25">
      <c r="E3" s="6"/>
    </row>
    <row r="4" spans="1:11" s="5" customFormat="1" ht="15" x14ac:dyDescent="0.25">
      <c r="E4" s="6"/>
    </row>
    <row r="5" spans="1:11" s="5" customFormat="1" ht="15" x14ac:dyDescent="0.25">
      <c r="E5" s="6"/>
    </row>
    <row r="6" spans="1:11" s="5" customFormat="1" ht="15" x14ac:dyDescent="0.25">
      <c r="E6" s="6"/>
    </row>
    <row r="7" spans="1:11" s="5" customFormat="1" ht="31.5" x14ac:dyDescent="0.25">
      <c r="C7" s="9" t="s">
        <v>157</v>
      </c>
      <c r="E7" s="6"/>
    </row>
    <row r="8" spans="1:11" s="5" customFormat="1" ht="15" x14ac:dyDescent="0.25">
      <c r="A8" s="7"/>
      <c r="C8" s="7"/>
      <c r="E8" s="6"/>
    </row>
    <row r="9" spans="1:11" s="1" customFormat="1" ht="25.5" customHeight="1" x14ac:dyDescent="0.25">
      <c r="B9" s="4"/>
      <c r="C9" s="4"/>
      <c r="D9" s="4"/>
      <c r="E9" s="3"/>
      <c r="F9" s="2"/>
    </row>
    <row r="10" spans="1:11" x14ac:dyDescent="0.2">
      <c r="A10" s="8"/>
      <c r="B10" s="10"/>
      <c r="C10" s="11"/>
      <c r="D10" s="12"/>
      <c r="E10" s="11"/>
      <c r="F10" s="12"/>
    </row>
    <row r="11" spans="1:11" x14ac:dyDescent="0.2">
      <c r="A11" s="8"/>
      <c r="B11" s="10"/>
      <c r="C11" s="19"/>
      <c r="D11" s="19"/>
      <c r="E11" s="19"/>
      <c r="F11" s="19"/>
      <c r="G11" s="19"/>
      <c r="H11" s="19"/>
      <c r="I11" s="19"/>
      <c r="J11" s="19"/>
      <c r="K11" s="19"/>
    </row>
    <row r="12" spans="1:11" x14ac:dyDescent="0.25">
      <c r="B12" s="12"/>
      <c r="E12" s="19"/>
      <c r="F12" s="19"/>
      <c r="G12" s="19"/>
      <c r="H12" s="19"/>
      <c r="I12" s="19"/>
      <c r="J12" s="19"/>
      <c r="K12" s="19"/>
    </row>
    <row r="13" spans="1:11" x14ac:dyDescent="0.25">
      <c r="B13" s="12"/>
      <c r="C13" s="18" t="s">
        <v>29</v>
      </c>
      <c r="D13" s="18" t="s">
        <v>28</v>
      </c>
      <c r="E13" s="19"/>
      <c r="F13" s="19"/>
      <c r="G13" s="19"/>
      <c r="H13" s="19"/>
      <c r="I13" s="19"/>
      <c r="J13" s="19"/>
      <c r="K13" s="19"/>
    </row>
    <row r="14" spans="1:11" x14ac:dyDescent="0.25">
      <c r="B14" s="12"/>
      <c r="C14" s="18" t="s">
        <v>27</v>
      </c>
      <c r="D14" s="18" t="s">
        <v>26</v>
      </c>
      <c r="E14" s="19"/>
      <c r="F14" s="19"/>
      <c r="G14" s="19"/>
      <c r="H14" s="19"/>
      <c r="I14" s="19"/>
      <c r="J14" s="19"/>
      <c r="K14" s="19"/>
    </row>
    <row r="15" spans="1:11" x14ac:dyDescent="0.2">
      <c r="B15" s="10"/>
      <c r="C15" s="19"/>
      <c r="D15" s="19"/>
      <c r="E15" s="19"/>
      <c r="F15" s="19"/>
      <c r="G15" s="19"/>
      <c r="H15" s="19"/>
      <c r="I15" s="19"/>
      <c r="J15" s="19"/>
      <c r="K15" s="19"/>
    </row>
    <row r="16" spans="1:11" x14ac:dyDescent="0.2">
      <c r="B16" s="10"/>
      <c r="C16" s="19"/>
      <c r="D16" s="19"/>
      <c r="E16" s="19"/>
      <c r="F16" s="19"/>
      <c r="G16" s="19"/>
      <c r="H16" s="19"/>
      <c r="I16" s="19"/>
      <c r="J16" s="19"/>
      <c r="K16" s="19"/>
    </row>
    <row r="17" spans="2:16" x14ac:dyDescent="0.2">
      <c r="B17" s="10"/>
      <c r="C17" s="19"/>
      <c r="D17" s="19"/>
      <c r="E17" s="19"/>
      <c r="F17" s="19"/>
      <c r="G17" s="19"/>
      <c r="H17" s="19"/>
      <c r="I17" s="19"/>
      <c r="J17" s="19"/>
      <c r="K17" s="19"/>
    </row>
    <row r="18" spans="2:16" x14ac:dyDescent="0.2">
      <c r="B18" s="10"/>
      <c r="C18" s="19"/>
      <c r="D18" s="19"/>
      <c r="E18" s="19"/>
      <c r="F18" s="19"/>
      <c r="G18" s="19"/>
      <c r="H18" s="19"/>
      <c r="I18" s="19"/>
      <c r="J18" s="19"/>
      <c r="K18" s="19"/>
    </row>
    <row r="19" spans="2:16" x14ac:dyDescent="0.2">
      <c r="B19" s="10"/>
      <c r="C19" s="19"/>
      <c r="D19" s="19"/>
      <c r="E19" s="19"/>
      <c r="F19" s="19"/>
      <c r="G19" s="19"/>
      <c r="H19" s="19"/>
      <c r="I19" s="19"/>
      <c r="J19" s="19"/>
      <c r="K19" s="19"/>
    </row>
    <row r="20" spans="2:16" x14ac:dyDescent="0.2">
      <c r="B20" s="10"/>
      <c r="C20" s="11"/>
      <c r="D20" s="12"/>
      <c r="E20" s="11"/>
    </row>
    <row r="21" spans="2:16" x14ac:dyDescent="0.2">
      <c r="B21" s="10"/>
      <c r="C21" s="11"/>
      <c r="D21" s="12"/>
      <c r="E21" s="11"/>
    </row>
    <row r="22" spans="2:16" x14ac:dyDescent="0.2">
      <c r="B22" s="10"/>
      <c r="C22" s="11"/>
      <c r="D22" s="12"/>
      <c r="E22" s="11"/>
      <c r="F22" s="12"/>
    </row>
    <row r="23" spans="2:16" x14ac:dyDescent="0.2">
      <c r="B23" s="10"/>
      <c r="C23" s="11"/>
      <c r="D23" s="12"/>
      <c r="E23" s="11"/>
      <c r="F23" s="12"/>
    </row>
    <row r="24" spans="2:16" x14ac:dyDescent="0.2">
      <c r="B24" s="10"/>
      <c r="C24" s="18"/>
      <c r="D24" s="19"/>
      <c r="E24" s="18"/>
      <c r="F24" s="18"/>
    </row>
    <row r="25" spans="2:16" x14ac:dyDescent="0.2">
      <c r="B25" s="10"/>
      <c r="C25" s="18"/>
      <c r="D25" s="19"/>
      <c r="E25" s="18"/>
      <c r="F25" s="18"/>
    </row>
    <row r="26" spans="2:16" x14ac:dyDescent="0.2">
      <c r="B26" s="10"/>
      <c r="E26" s="13"/>
    </row>
    <row r="27" spans="2:16" s="20" customFormat="1" x14ac:dyDescent="0.2">
      <c r="B27" s="21"/>
      <c r="C27" s="22"/>
      <c r="D27" s="22"/>
      <c r="E27" s="22"/>
      <c r="F27" s="22"/>
      <c r="G27" s="22"/>
      <c r="H27" s="22"/>
      <c r="I27" s="22"/>
      <c r="J27" s="22"/>
      <c r="K27" s="22"/>
      <c r="L27" s="22"/>
      <c r="M27" s="22"/>
      <c r="N27" s="22"/>
      <c r="O27" s="22"/>
      <c r="P27" s="22"/>
    </row>
    <row r="28" spans="2:16" x14ac:dyDescent="0.2">
      <c r="B28" s="10"/>
      <c r="C28" s="11"/>
      <c r="D28" s="12"/>
      <c r="E28" s="23"/>
      <c r="F28" s="14"/>
    </row>
    <row r="29" spans="2:16" x14ac:dyDescent="0.2">
      <c r="B29" s="10"/>
      <c r="C29" s="11"/>
      <c r="D29" s="12"/>
      <c r="E29" s="23"/>
      <c r="F29" s="11"/>
    </row>
    <row r="30" spans="2:16" x14ac:dyDescent="0.2">
      <c r="B30" s="10"/>
      <c r="C30" s="11"/>
      <c r="D30" s="12"/>
      <c r="E30" s="23"/>
      <c r="F30" s="14"/>
    </row>
    <row r="31" spans="2:16" x14ac:dyDescent="0.2">
      <c r="B31" s="10"/>
      <c r="C31" s="11"/>
      <c r="D31" s="12"/>
      <c r="E31" s="23"/>
      <c r="F31" s="14"/>
    </row>
    <row r="32" spans="2:16" x14ac:dyDescent="0.2">
      <c r="B32" s="10"/>
      <c r="C32" s="11"/>
      <c r="D32" s="12"/>
      <c r="E32" s="23"/>
      <c r="F32" s="14"/>
    </row>
    <row r="33" spans="2:16" x14ac:dyDescent="0.2">
      <c r="B33" s="10"/>
      <c r="E33" s="13"/>
    </row>
    <row r="34" spans="2:16" s="20" customFormat="1" x14ac:dyDescent="0.2">
      <c r="B34" s="21"/>
      <c r="C34" s="22"/>
      <c r="D34" s="22"/>
      <c r="E34" s="22"/>
      <c r="F34" s="22"/>
      <c r="G34" s="22"/>
      <c r="H34" s="22"/>
      <c r="I34" s="22"/>
      <c r="J34" s="22"/>
      <c r="K34" s="22"/>
      <c r="L34" s="22"/>
      <c r="M34" s="22"/>
      <c r="N34" s="22"/>
      <c r="O34" s="22"/>
      <c r="P34" s="22"/>
    </row>
    <row r="35" spans="2:16" x14ac:dyDescent="0.2">
      <c r="B35" s="10"/>
      <c r="C35" s="12"/>
      <c r="D35" s="12"/>
      <c r="E35" s="24"/>
      <c r="F35" s="12"/>
    </row>
    <row r="36" spans="2:16" x14ac:dyDescent="0.2">
      <c r="B36" s="10"/>
      <c r="C36" s="12"/>
      <c r="D36" s="12"/>
      <c r="E36" s="24"/>
      <c r="F36" s="14"/>
    </row>
    <row r="37" spans="2:16" x14ac:dyDescent="0.2">
      <c r="B37" s="10"/>
      <c r="C37" s="12"/>
      <c r="D37" s="12"/>
      <c r="E37" s="24"/>
      <c r="F37" s="12"/>
    </row>
    <row r="38" spans="2:16" x14ac:dyDescent="0.2">
      <c r="B38" s="10"/>
      <c r="C38" s="12"/>
      <c r="D38" s="12"/>
      <c r="E38" s="24"/>
      <c r="F38" s="12"/>
    </row>
    <row r="39" spans="2:16" x14ac:dyDescent="0.2">
      <c r="B39" s="10"/>
      <c r="C39" s="12"/>
      <c r="D39" s="12"/>
      <c r="E39" s="24"/>
      <c r="F39" s="14"/>
    </row>
    <row r="40" spans="2:16" x14ac:dyDescent="0.2">
      <c r="B40" s="10"/>
      <c r="C40" s="12"/>
      <c r="D40" s="12"/>
      <c r="E40" s="24"/>
      <c r="F40" s="14"/>
    </row>
    <row r="41" spans="2:16" x14ac:dyDescent="0.2">
      <c r="B41" s="10"/>
      <c r="C41" s="12"/>
      <c r="D41" s="12"/>
      <c r="E41" s="24"/>
      <c r="F41" s="14"/>
    </row>
    <row r="42" spans="2:16" x14ac:dyDescent="0.2">
      <c r="B42" s="10"/>
      <c r="C42" s="12"/>
      <c r="D42" s="12"/>
      <c r="E42" s="24"/>
      <c r="F42" s="14"/>
    </row>
    <row r="43" spans="2:16" x14ac:dyDescent="0.2">
      <c r="B43" s="10"/>
      <c r="C43" s="12"/>
      <c r="D43" s="12"/>
      <c r="E43" s="24"/>
      <c r="F43" s="14"/>
    </row>
    <row r="44" spans="2:16" x14ac:dyDescent="0.2">
      <c r="B44" s="10"/>
      <c r="C44" s="12"/>
      <c r="D44" s="12"/>
      <c r="E44" s="24"/>
      <c r="F44" s="14"/>
      <c r="I44" s="13" t="s">
        <v>11</v>
      </c>
    </row>
    <row r="45" spans="2:16" x14ac:dyDescent="0.2">
      <c r="B45" s="10"/>
      <c r="C45" s="12"/>
      <c r="D45" s="12"/>
      <c r="E45" s="24"/>
      <c r="F45" s="14"/>
    </row>
    <row r="46" spans="2:16" x14ac:dyDescent="0.2">
      <c r="B46" s="10"/>
      <c r="C46" s="12"/>
      <c r="D46" s="12"/>
      <c r="E46" s="24"/>
      <c r="F46" s="14"/>
    </row>
    <row r="47" spans="2:16" x14ac:dyDescent="0.2">
      <c r="B47" s="10"/>
      <c r="E47" s="13"/>
    </row>
    <row r="48" spans="2:16" x14ac:dyDescent="0.2">
      <c r="B48" s="10"/>
      <c r="E48" s="13"/>
    </row>
    <row r="49" spans="2:5" x14ac:dyDescent="0.2">
      <c r="B49" s="10"/>
      <c r="E49" s="13"/>
    </row>
    <row r="50" spans="2:5" x14ac:dyDescent="0.2">
      <c r="B50" s="10"/>
      <c r="E50" s="13"/>
    </row>
    <row r="51" spans="2:5" x14ac:dyDescent="0.25">
      <c r="E51" s="13"/>
    </row>
    <row r="52" spans="2:5" x14ac:dyDescent="0.25">
      <c r="E52" s="13"/>
    </row>
    <row r="53" spans="2:5" x14ac:dyDescent="0.25">
      <c r="E53" s="13"/>
    </row>
    <row r="54" spans="2:5" x14ac:dyDescent="0.25">
      <c r="E54" s="13"/>
    </row>
    <row r="55" spans="2:5" x14ac:dyDescent="0.25">
      <c r="E55" s="13"/>
    </row>
    <row r="56" spans="2:5" x14ac:dyDescent="0.25">
      <c r="E56" s="13"/>
    </row>
    <row r="57" spans="2:5" x14ac:dyDescent="0.25">
      <c r="E57" s="13"/>
    </row>
    <row r="58" spans="2:5" x14ac:dyDescent="0.25">
      <c r="E58" s="13"/>
    </row>
    <row r="59" spans="2:5" x14ac:dyDescent="0.25">
      <c r="E59" s="13"/>
    </row>
    <row r="60" spans="2:5" x14ac:dyDescent="0.25">
      <c r="E60" s="13"/>
    </row>
    <row r="61" spans="2:5" x14ac:dyDescent="0.25">
      <c r="E61" s="13"/>
    </row>
    <row r="62" spans="2:5" x14ac:dyDescent="0.25">
      <c r="E62" s="13"/>
    </row>
    <row r="63" spans="2:5" x14ac:dyDescent="0.25">
      <c r="E63" s="13"/>
    </row>
    <row r="64" spans="2:5" x14ac:dyDescent="0.25">
      <c r="E64" s="13"/>
    </row>
    <row r="65" spans="5:5" x14ac:dyDescent="0.25">
      <c r="E65" s="13"/>
    </row>
    <row r="66" spans="5:5" x14ac:dyDescent="0.25">
      <c r="E66" s="13"/>
    </row>
    <row r="67" spans="5:5" x14ac:dyDescent="0.25">
      <c r="E67" s="13"/>
    </row>
    <row r="68" spans="5:5" x14ac:dyDescent="0.25">
      <c r="E68" s="13"/>
    </row>
    <row r="69" spans="5:5" x14ac:dyDescent="0.25">
      <c r="E69" s="13"/>
    </row>
    <row r="70" spans="5:5" x14ac:dyDescent="0.25">
      <c r="E70" s="13"/>
    </row>
    <row r="71" spans="5:5" x14ac:dyDescent="0.25">
      <c r="E71" s="13"/>
    </row>
    <row r="72" spans="5:5" x14ac:dyDescent="0.25">
      <c r="E72" s="13"/>
    </row>
    <row r="73" spans="5:5" x14ac:dyDescent="0.25">
      <c r="E73" s="13"/>
    </row>
    <row r="74" spans="5:5" x14ac:dyDescent="0.25">
      <c r="E74" s="13"/>
    </row>
    <row r="75" spans="5:5" x14ac:dyDescent="0.25">
      <c r="E75" s="13"/>
    </row>
    <row r="76" spans="5:5" x14ac:dyDescent="0.25">
      <c r="E76" s="13"/>
    </row>
    <row r="77" spans="5:5" x14ac:dyDescent="0.25">
      <c r="E77" s="13"/>
    </row>
    <row r="78" spans="5:5" x14ac:dyDescent="0.25">
      <c r="E78" s="13"/>
    </row>
    <row r="79" spans="5:5" x14ac:dyDescent="0.25">
      <c r="E79" s="13"/>
    </row>
    <row r="80" spans="5:5" x14ac:dyDescent="0.25">
      <c r="E80" s="13"/>
    </row>
    <row r="81" spans="5:5" x14ac:dyDescent="0.25">
      <c r="E81" s="13"/>
    </row>
    <row r="82" spans="5:5" x14ac:dyDescent="0.25">
      <c r="E82" s="13"/>
    </row>
    <row r="83" spans="5:5" x14ac:dyDescent="0.25">
      <c r="E83" s="13"/>
    </row>
    <row r="84" spans="5:5" x14ac:dyDescent="0.25">
      <c r="E84" s="13"/>
    </row>
    <row r="85" spans="5:5" x14ac:dyDescent="0.25">
      <c r="E85" s="13"/>
    </row>
    <row r="86" spans="5:5" x14ac:dyDescent="0.25">
      <c r="E86" s="13"/>
    </row>
    <row r="87" spans="5:5" x14ac:dyDescent="0.25">
      <c r="E87" s="13"/>
    </row>
    <row r="88" spans="5:5" x14ac:dyDescent="0.25">
      <c r="E88" s="13"/>
    </row>
    <row r="89" spans="5:5" x14ac:dyDescent="0.25">
      <c r="E89" s="13"/>
    </row>
    <row r="90" spans="5:5" x14ac:dyDescent="0.25">
      <c r="E90" s="13"/>
    </row>
  </sheetData>
  <mergeCells count="1">
    <mergeCell ref="A1:B1"/>
  </mergeCells>
  <hyperlinks>
    <hyperlink ref="A1:B1" location="Contents!A1" display="BACK: Contents" xr:uid="{BC38E17F-811B-4CDB-BA38-4281CB86AE03}"/>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7E1B-664B-414D-83CB-7A984D9D0375}">
  <sheetPr>
    <pageSetUpPr autoPageBreaks="0"/>
  </sheetPr>
  <dimension ref="A1:V97"/>
  <sheetViews>
    <sheetView showGridLines="0" zoomScaleNormal="100" workbookViewId="0">
      <pane ySplit="9" topLeftCell="A10" activePane="bottomLeft" state="frozen"/>
      <selection activeCell="S24" sqref="S24"/>
      <selection pane="bottomLeft" activeCell="C24" sqref="C24:D25"/>
    </sheetView>
  </sheetViews>
  <sheetFormatPr defaultRowHeight="12" x14ac:dyDescent="0.25"/>
  <cols>
    <col min="1" max="2" width="9.140625" style="13"/>
    <col min="3" max="4" width="8.85546875" style="13" customWidth="1"/>
    <col min="5" max="5" width="9.28515625" style="25" customWidth="1"/>
    <col min="6" max="17" width="9.28515625" style="13" customWidth="1"/>
    <col min="18" max="16384" width="9.140625" style="13"/>
  </cols>
  <sheetData>
    <row r="1" spans="1:10" s="5" customFormat="1" ht="15" x14ac:dyDescent="0.25">
      <c r="A1" s="771" t="s">
        <v>164</v>
      </c>
      <c r="B1" s="771"/>
      <c r="E1" s="6"/>
    </row>
    <row r="2" spans="1:10" s="5" customFormat="1" ht="15" x14ac:dyDescent="0.25">
      <c r="E2" s="6"/>
    </row>
    <row r="3" spans="1:10" s="5" customFormat="1" ht="15" x14ac:dyDescent="0.25">
      <c r="E3" s="6"/>
    </row>
    <row r="4" spans="1:10" s="5" customFormat="1" ht="15" x14ac:dyDescent="0.25">
      <c r="E4" s="6"/>
    </row>
    <row r="5" spans="1:10" s="5" customFormat="1" ht="15" x14ac:dyDescent="0.25">
      <c r="E5" s="6"/>
    </row>
    <row r="6" spans="1:10" s="5" customFormat="1" ht="15" x14ac:dyDescent="0.25">
      <c r="E6" s="6"/>
    </row>
    <row r="7" spans="1:10" s="5" customFormat="1" ht="31.5" x14ac:dyDescent="0.25">
      <c r="C7" s="9" t="s">
        <v>147</v>
      </c>
      <c r="E7" s="6"/>
    </row>
    <row r="8" spans="1:10" s="5" customFormat="1" ht="15" x14ac:dyDescent="0.25">
      <c r="A8" s="7"/>
      <c r="C8" s="7"/>
      <c r="E8" s="6"/>
    </row>
    <row r="9" spans="1:10" s="1" customFormat="1" ht="25.5" customHeight="1" x14ac:dyDescent="0.25">
      <c r="B9" s="4"/>
      <c r="C9" s="4"/>
      <c r="D9" s="4"/>
      <c r="E9" s="3"/>
      <c r="F9" s="2"/>
    </row>
    <row r="10" spans="1:10" x14ac:dyDescent="0.2">
      <c r="A10" s="8"/>
      <c r="B10" s="10"/>
      <c r="C10" s="11"/>
      <c r="D10" s="12"/>
      <c r="E10" s="11"/>
      <c r="F10" s="12"/>
    </row>
    <row r="11" spans="1:10" x14ac:dyDescent="0.2">
      <c r="A11" s="8"/>
      <c r="B11" s="10"/>
      <c r="C11" s="11"/>
      <c r="D11" s="12"/>
      <c r="E11" s="11"/>
      <c r="F11" s="12"/>
    </row>
    <row r="12" spans="1:10" x14ac:dyDescent="0.2">
      <c r="A12" s="8"/>
      <c r="B12" s="10"/>
      <c r="D12" s="27" t="s">
        <v>148</v>
      </c>
      <c r="E12" s="11"/>
      <c r="F12" s="12"/>
    </row>
    <row r="13" spans="1:10" x14ac:dyDescent="0.25">
      <c r="B13" s="12"/>
      <c r="C13" s="22" t="s">
        <v>88</v>
      </c>
      <c r="D13" s="13" t="s">
        <v>87</v>
      </c>
      <c r="E13" s="13"/>
    </row>
    <row r="14" spans="1:10" x14ac:dyDescent="0.25">
      <c r="B14" s="12"/>
      <c r="C14" s="13" t="s">
        <v>86</v>
      </c>
      <c r="D14" s="22" t="s">
        <v>85</v>
      </c>
      <c r="E14" s="22"/>
      <c r="F14" s="22"/>
      <c r="G14" s="22"/>
      <c r="H14" s="22"/>
      <c r="I14" s="22"/>
      <c r="J14" s="22"/>
    </row>
    <row r="15" spans="1:10" x14ac:dyDescent="0.25">
      <c r="B15" s="12"/>
      <c r="C15" s="13" t="s">
        <v>84</v>
      </c>
      <c r="D15" s="13" t="s">
        <v>83</v>
      </c>
      <c r="E15" s="13"/>
    </row>
    <row r="16" spans="1:10" x14ac:dyDescent="0.25">
      <c r="B16" s="12"/>
      <c r="E16" s="13"/>
    </row>
    <row r="17" spans="2:22" x14ac:dyDescent="0.25">
      <c r="B17" s="12"/>
      <c r="D17" s="33" t="s">
        <v>149</v>
      </c>
      <c r="E17" s="13"/>
    </row>
    <row r="18" spans="2:22" x14ac:dyDescent="0.2">
      <c r="B18" s="10"/>
      <c r="C18" s="22" t="s">
        <v>82</v>
      </c>
      <c r="D18" s="13" t="s">
        <v>81</v>
      </c>
      <c r="E18" s="13"/>
    </row>
    <row r="19" spans="2:22" x14ac:dyDescent="0.2">
      <c r="B19" s="10"/>
      <c r="C19" s="13" t="s">
        <v>80</v>
      </c>
      <c r="D19" s="22" t="s">
        <v>79</v>
      </c>
      <c r="E19" s="22"/>
      <c r="F19" s="22"/>
      <c r="G19" s="22"/>
      <c r="H19" s="22"/>
      <c r="I19" s="22"/>
      <c r="J19" s="22"/>
    </row>
    <row r="20" spans="2:22" x14ac:dyDescent="0.2">
      <c r="B20" s="10"/>
      <c r="C20" s="13" t="s">
        <v>78</v>
      </c>
      <c r="D20" s="13" t="s">
        <v>77</v>
      </c>
      <c r="E20" s="13"/>
    </row>
    <row r="21" spans="2:22" x14ac:dyDescent="0.2">
      <c r="B21" s="10"/>
      <c r="C21" s="22" t="s">
        <v>76</v>
      </c>
      <c r="D21" s="13" t="s">
        <v>75</v>
      </c>
      <c r="E21" s="13"/>
    </row>
    <row r="22" spans="2:22" x14ac:dyDescent="0.2">
      <c r="B22" s="10"/>
      <c r="C22" s="22"/>
      <c r="E22" s="13"/>
    </row>
    <row r="23" spans="2:22" x14ac:dyDescent="0.2">
      <c r="B23" s="10"/>
      <c r="C23" s="22"/>
      <c r="D23" s="33" t="s">
        <v>150</v>
      </c>
      <c r="E23" s="13"/>
    </row>
    <row r="24" spans="2:22" x14ac:dyDescent="0.2">
      <c r="B24" s="10"/>
      <c r="C24" s="13" t="s">
        <v>74</v>
      </c>
      <c r="D24" s="22" t="s">
        <v>73</v>
      </c>
      <c r="E24" s="22"/>
      <c r="F24" s="22"/>
      <c r="G24" s="22"/>
      <c r="H24" s="22"/>
      <c r="I24" s="22"/>
      <c r="J24" s="22"/>
    </row>
    <row r="25" spans="2:22" x14ac:dyDescent="0.2">
      <c r="B25" s="10"/>
      <c r="C25" s="13" t="s">
        <v>72</v>
      </c>
      <c r="D25" s="13" t="s">
        <v>151</v>
      </c>
      <c r="E25" s="13"/>
    </row>
    <row r="26" spans="2:22" x14ac:dyDescent="0.2">
      <c r="B26" s="10"/>
      <c r="E26" s="13"/>
    </row>
    <row r="27" spans="2:22" x14ac:dyDescent="0.2">
      <c r="B27" s="10"/>
      <c r="D27" s="33" t="s">
        <v>152</v>
      </c>
      <c r="E27" s="13"/>
      <c r="V27" s="13" t="s">
        <v>11</v>
      </c>
    </row>
    <row r="28" spans="2:22" x14ac:dyDescent="0.2">
      <c r="B28" s="10"/>
      <c r="C28" s="13" t="s">
        <v>57</v>
      </c>
      <c r="D28" s="13" t="s">
        <v>56</v>
      </c>
      <c r="E28" s="13"/>
    </row>
    <row r="29" spans="2:22" x14ac:dyDescent="0.2">
      <c r="B29" s="10"/>
      <c r="C29" s="22" t="s">
        <v>55</v>
      </c>
      <c r="D29" s="22" t="s">
        <v>54</v>
      </c>
      <c r="E29" s="22"/>
      <c r="F29" s="22"/>
      <c r="G29" s="22"/>
      <c r="H29" s="22"/>
      <c r="I29" s="22"/>
      <c r="J29" s="22"/>
      <c r="R29" s="18"/>
    </row>
    <row r="30" spans="2:22" x14ac:dyDescent="0.2">
      <c r="B30" s="10"/>
      <c r="C30" s="11"/>
      <c r="D30" s="12"/>
      <c r="E30" s="11"/>
      <c r="F30" s="12"/>
    </row>
    <row r="31" spans="2:22" x14ac:dyDescent="0.2">
      <c r="B31" s="10"/>
      <c r="C31" s="18"/>
      <c r="D31" s="19"/>
      <c r="E31" s="18"/>
      <c r="F31" s="18"/>
    </row>
    <row r="32" spans="2:22" x14ac:dyDescent="0.2">
      <c r="B32" s="10"/>
      <c r="D32" s="19"/>
      <c r="E32" s="18"/>
      <c r="F32" s="18"/>
    </row>
    <row r="33" spans="2:16" x14ac:dyDescent="0.2">
      <c r="B33" s="10"/>
      <c r="E33" s="13"/>
    </row>
    <row r="34" spans="2:16" s="20" customFormat="1" x14ac:dyDescent="0.2">
      <c r="B34" s="21"/>
      <c r="C34" s="22"/>
      <c r="D34" s="22"/>
      <c r="E34" s="22"/>
      <c r="F34" s="22"/>
      <c r="H34" s="22"/>
      <c r="I34" s="22"/>
      <c r="J34" s="22"/>
      <c r="K34" s="22"/>
      <c r="L34" s="22"/>
      <c r="M34" s="22"/>
      <c r="N34" s="22"/>
      <c r="O34" s="22"/>
      <c r="P34" s="22"/>
    </row>
    <row r="35" spans="2:16" x14ac:dyDescent="0.2">
      <c r="B35" s="10"/>
      <c r="C35" s="11"/>
      <c r="D35" s="12"/>
      <c r="E35" s="23"/>
      <c r="F35" s="14"/>
    </row>
    <row r="36" spans="2:16" x14ac:dyDescent="0.2">
      <c r="B36" s="10"/>
      <c r="C36" s="11"/>
      <c r="D36" s="12"/>
      <c r="E36" s="23"/>
      <c r="F36" s="11"/>
    </row>
    <row r="37" spans="2:16" x14ac:dyDescent="0.2">
      <c r="B37" s="10"/>
      <c r="C37" s="11"/>
      <c r="D37" s="12"/>
      <c r="E37" s="23"/>
      <c r="F37" s="14"/>
    </row>
    <row r="38" spans="2:16" x14ac:dyDescent="0.2">
      <c r="B38" s="10"/>
      <c r="C38" s="11"/>
      <c r="D38" s="12"/>
      <c r="E38" s="23"/>
      <c r="F38" s="14"/>
    </row>
    <row r="39" spans="2:16" x14ac:dyDescent="0.2">
      <c r="B39" s="10"/>
      <c r="C39" s="11"/>
      <c r="D39" s="12"/>
      <c r="E39" s="23"/>
      <c r="F39" s="14"/>
    </row>
    <row r="40" spans="2:16" x14ac:dyDescent="0.2">
      <c r="B40" s="10"/>
      <c r="E40" s="13"/>
    </row>
    <row r="41" spans="2:16" s="20" customFormat="1" x14ac:dyDescent="0.2">
      <c r="B41" s="21"/>
      <c r="C41" s="22"/>
      <c r="D41" s="22"/>
      <c r="E41" s="22"/>
      <c r="F41" s="22"/>
      <c r="G41" s="22"/>
      <c r="H41" s="22"/>
      <c r="I41" s="22"/>
      <c r="J41" s="22"/>
      <c r="K41" s="22"/>
      <c r="L41" s="22"/>
      <c r="M41" s="22"/>
      <c r="N41" s="22"/>
      <c r="O41" s="22"/>
      <c r="P41" s="22"/>
    </row>
    <row r="42" spans="2:16" x14ac:dyDescent="0.2">
      <c r="B42" s="10"/>
      <c r="C42" s="12"/>
      <c r="D42" s="12"/>
      <c r="E42" s="24"/>
      <c r="F42" s="12"/>
    </row>
    <row r="43" spans="2:16" x14ac:dyDescent="0.2">
      <c r="B43" s="10"/>
      <c r="C43" s="12"/>
      <c r="D43" s="12"/>
      <c r="E43" s="24"/>
      <c r="F43" s="14"/>
    </row>
    <row r="44" spans="2:16" x14ac:dyDescent="0.2">
      <c r="B44" s="10"/>
      <c r="C44" s="12"/>
      <c r="D44" s="12"/>
      <c r="E44" s="24"/>
      <c r="F44" s="12"/>
    </row>
    <row r="45" spans="2:16" x14ac:dyDescent="0.2">
      <c r="B45" s="10"/>
      <c r="C45" s="12"/>
      <c r="D45" s="12"/>
      <c r="E45" s="24"/>
      <c r="F45" s="12"/>
    </row>
    <row r="46" spans="2:16" x14ac:dyDescent="0.2">
      <c r="B46" s="10"/>
      <c r="C46" s="12"/>
      <c r="D46" s="12"/>
      <c r="E46" s="24"/>
      <c r="F46" s="14"/>
    </row>
    <row r="47" spans="2:16" x14ac:dyDescent="0.2">
      <c r="B47" s="10"/>
      <c r="C47" s="12"/>
      <c r="D47" s="12"/>
      <c r="E47" s="24"/>
      <c r="F47" s="14"/>
    </row>
    <row r="48" spans="2:16" x14ac:dyDescent="0.2">
      <c r="B48" s="10"/>
      <c r="C48" s="12"/>
      <c r="D48" s="12"/>
      <c r="E48" s="24"/>
      <c r="F48" s="14"/>
    </row>
    <row r="49" spans="2:9" x14ac:dyDescent="0.2">
      <c r="B49" s="10"/>
      <c r="C49" s="12"/>
      <c r="D49" s="12"/>
      <c r="E49" s="24"/>
      <c r="F49" s="14"/>
    </row>
    <row r="50" spans="2:9" x14ac:dyDescent="0.2">
      <c r="B50" s="10"/>
      <c r="C50" s="12"/>
      <c r="D50" s="12"/>
      <c r="E50" s="24"/>
      <c r="F50" s="14"/>
    </row>
    <row r="51" spans="2:9" x14ac:dyDescent="0.2">
      <c r="B51" s="10"/>
      <c r="C51" s="12"/>
      <c r="D51" s="12"/>
      <c r="E51" s="24"/>
      <c r="F51" s="14"/>
      <c r="I51" s="13" t="s">
        <v>11</v>
      </c>
    </row>
    <row r="52" spans="2:9" x14ac:dyDescent="0.2">
      <c r="B52" s="10"/>
      <c r="C52" s="12"/>
      <c r="D52" s="12"/>
      <c r="E52" s="24"/>
      <c r="F52" s="14"/>
    </row>
    <row r="53" spans="2:9" x14ac:dyDescent="0.2">
      <c r="B53" s="10"/>
      <c r="C53" s="12"/>
      <c r="D53" s="12"/>
      <c r="E53" s="24"/>
      <c r="F53" s="14"/>
    </row>
    <row r="54" spans="2:9" x14ac:dyDescent="0.2">
      <c r="B54" s="10"/>
      <c r="E54" s="13"/>
    </row>
    <row r="55" spans="2:9" x14ac:dyDescent="0.2">
      <c r="B55" s="10"/>
      <c r="E55" s="13"/>
    </row>
    <row r="56" spans="2:9" x14ac:dyDescent="0.2">
      <c r="B56" s="10"/>
      <c r="E56" s="13"/>
    </row>
    <row r="57" spans="2:9" x14ac:dyDescent="0.2">
      <c r="B57" s="10"/>
      <c r="E57" s="13"/>
    </row>
    <row r="58" spans="2:9" x14ac:dyDescent="0.25">
      <c r="E58" s="13"/>
    </row>
    <row r="59" spans="2:9" x14ac:dyDescent="0.25">
      <c r="E59" s="13"/>
    </row>
    <row r="60" spans="2:9" x14ac:dyDescent="0.25">
      <c r="E60" s="13"/>
    </row>
    <row r="61" spans="2:9" x14ac:dyDescent="0.25">
      <c r="E61" s="13"/>
    </row>
    <row r="62" spans="2:9" x14ac:dyDescent="0.25">
      <c r="E62" s="13"/>
    </row>
    <row r="63" spans="2:9" x14ac:dyDescent="0.25">
      <c r="E63" s="13"/>
    </row>
    <row r="64" spans="2:9" x14ac:dyDescent="0.25">
      <c r="E64" s="13"/>
    </row>
    <row r="65" spans="5:5" x14ac:dyDescent="0.25">
      <c r="E65" s="13"/>
    </row>
    <row r="66" spans="5:5" x14ac:dyDescent="0.25">
      <c r="E66" s="13"/>
    </row>
    <row r="67" spans="5:5" x14ac:dyDescent="0.25">
      <c r="E67" s="13"/>
    </row>
    <row r="68" spans="5:5" x14ac:dyDescent="0.25">
      <c r="E68" s="13"/>
    </row>
    <row r="69" spans="5:5" x14ac:dyDescent="0.25">
      <c r="E69" s="13"/>
    </row>
    <row r="70" spans="5:5" x14ac:dyDescent="0.25">
      <c r="E70" s="13"/>
    </row>
    <row r="71" spans="5:5" x14ac:dyDescent="0.25">
      <c r="E71" s="13"/>
    </row>
    <row r="72" spans="5:5" x14ac:dyDescent="0.25">
      <c r="E72" s="13"/>
    </row>
    <row r="73" spans="5:5" x14ac:dyDescent="0.25">
      <c r="E73" s="13"/>
    </row>
    <row r="74" spans="5:5" x14ac:dyDescent="0.25">
      <c r="E74" s="13"/>
    </row>
    <row r="75" spans="5:5" x14ac:dyDescent="0.25">
      <c r="E75" s="13"/>
    </row>
    <row r="76" spans="5:5" x14ac:dyDescent="0.25">
      <c r="E76" s="13"/>
    </row>
    <row r="77" spans="5:5" x14ac:dyDescent="0.25">
      <c r="E77" s="13"/>
    </row>
    <row r="78" spans="5:5" x14ac:dyDescent="0.25">
      <c r="E78" s="13"/>
    </row>
    <row r="79" spans="5:5" x14ac:dyDescent="0.25">
      <c r="E79" s="13"/>
    </row>
    <row r="80" spans="5:5" x14ac:dyDescent="0.25">
      <c r="E80" s="13"/>
    </row>
    <row r="81" spans="5:5" x14ac:dyDescent="0.25">
      <c r="E81" s="13"/>
    </row>
    <row r="82" spans="5:5" x14ac:dyDescent="0.25">
      <c r="E82" s="13"/>
    </row>
    <row r="83" spans="5:5" x14ac:dyDescent="0.25">
      <c r="E83" s="13"/>
    </row>
    <row r="84" spans="5:5" x14ac:dyDescent="0.25">
      <c r="E84" s="13"/>
    </row>
    <row r="85" spans="5:5" x14ac:dyDescent="0.25">
      <c r="E85" s="13"/>
    </row>
    <row r="86" spans="5:5" x14ac:dyDescent="0.25">
      <c r="E86" s="13"/>
    </row>
    <row r="87" spans="5:5" x14ac:dyDescent="0.25">
      <c r="E87" s="13"/>
    </row>
    <row r="88" spans="5:5" x14ac:dyDescent="0.25">
      <c r="E88" s="13"/>
    </row>
    <row r="89" spans="5:5" x14ac:dyDescent="0.25">
      <c r="E89" s="13"/>
    </row>
    <row r="90" spans="5:5" x14ac:dyDescent="0.25">
      <c r="E90" s="13"/>
    </row>
    <row r="91" spans="5:5" x14ac:dyDescent="0.25">
      <c r="E91" s="13"/>
    </row>
    <row r="92" spans="5:5" x14ac:dyDescent="0.25">
      <c r="E92" s="13"/>
    </row>
    <row r="93" spans="5:5" x14ac:dyDescent="0.25">
      <c r="E93" s="13"/>
    </row>
    <row r="94" spans="5:5" x14ac:dyDescent="0.25">
      <c r="E94" s="13"/>
    </row>
    <row r="95" spans="5:5" x14ac:dyDescent="0.25">
      <c r="E95" s="13"/>
    </row>
    <row r="96" spans="5:5" x14ac:dyDescent="0.25">
      <c r="E96" s="13"/>
    </row>
    <row r="97" spans="5:5" x14ac:dyDescent="0.25">
      <c r="E97" s="13"/>
    </row>
  </sheetData>
  <mergeCells count="1">
    <mergeCell ref="A1:B1"/>
  </mergeCells>
  <hyperlinks>
    <hyperlink ref="A1:B1" location="Contents!A1" display="BACK: Contents" xr:uid="{9C310AF6-5A9B-4587-A133-E234D8D30F8F}"/>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E861E-FDE0-4A56-BF07-CE52812DDA79}">
  <sheetPr>
    <tabColor theme="7" tint="0.79998168889431442"/>
    <pageSetUpPr autoPageBreaks="0"/>
  </sheetPr>
  <dimension ref="A2:M66"/>
  <sheetViews>
    <sheetView showGridLines="0" zoomScaleNormal="100" workbookViewId="0">
      <selection activeCell="R26" sqref="R26"/>
    </sheetView>
  </sheetViews>
  <sheetFormatPr defaultRowHeight="11.25" x14ac:dyDescent="0.25"/>
  <cols>
    <col min="1" max="1" width="2.140625" style="64" customWidth="1"/>
    <col min="2" max="4" width="10.140625" style="65" customWidth="1"/>
    <col min="5" max="5" width="10.140625" style="80" customWidth="1"/>
    <col min="6" max="13" width="10.140625" style="65" customWidth="1"/>
    <col min="14" max="16384" width="9.140625" style="64"/>
  </cols>
  <sheetData>
    <row r="2" spans="1:13" s="62" customFormat="1" ht="14.25" x14ac:dyDescent="0.25">
      <c r="A2" s="64"/>
      <c r="B2" s="98"/>
      <c r="C2" s="99"/>
      <c r="D2" s="99"/>
      <c r="E2" s="99"/>
      <c r="F2" s="99"/>
      <c r="G2" s="99"/>
      <c r="H2" s="99"/>
      <c r="I2" s="99"/>
      <c r="J2" s="99"/>
      <c r="K2" s="99"/>
      <c r="L2" s="99"/>
      <c r="M2" s="100"/>
    </row>
    <row r="3" spans="1:13" s="61" customFormat="1" ht="12" x14ac:dyDescent="0.25">
      <c r="A3" s="64"/>
      <c r="B3" s="90"/>
      <c r="E3" s="91"/>
      <c r="M3" s="92"/>
    </row>
    <row r="4" spans="1:13" s="62" customFormat="1" ht="30.75" customHeight="1" thickBot="1" x14ac:dyDescent="0.3">
      <c r="A4" s="61"/>
      <c r="B4" s="93"/>
      <c r="C4" s="94"/>
      <c r="D4" s="101" t="s">
        <v>172</v>
      </c>
      <c r="E4" s="95"/>
      <c r="F4" s="96"/>
      <c r="G4" s="96"/>
      <c r="H4" s="96"/>
      <c r="I4" s="96"/>
      <c r="J4" s="96"/>
      <c r="K4" s="96"/>
      <c r="L4" s="96"/>
      <c r="M4" s="97"/>
    </row>
    <row r="5" spans="1:13" s="63" customFormat="1" ht="28.5" customHeight="1" thickBot="1" x14ac:dyDescent="0.3">
      <c r="A5" s="61"/>
      <c r="B5" s="113"/>
      <c r="C5" s="114"/>
      <c r="D5" s="115" t="s">
        <v>125</v>
      </c>
      <c r="E5" s="116"/>
      <c r="F5" s="117"/>
      <c r="G5" s="118"/>
      <c r="H5" s="118"/>
      <c r="I5" s="118"/>
      <c r="J5" s="118"/>
      <c r="K5" s="118"/>
      <c r="L5" s="118"/>
      <c r="M5" s="119"/>
    </row>
    <row r="6" spans="1:13" ht="12" x14ac:dyDescent="0.2">
      <c r="A6" s="61"/>
      <c r="B6" s="76"/>
      <c r="D6" s="77"/>
      <c r="E6" s="68"/>
      <c r="F6" s="77"/>
      <c r="M6" s="74"/>
    </row>
    <row r="7" spans="1:13" ht="12" x14ac:dyDescent="0.2">
      <c r="A7" s="61"/>
      <c r="B7" s="76"/>
      <c r="D7" s="77"/>
      <c r="E7" s="68"/>
      <c r="F7" s="77"/>
      <c r="M7" s="74"/>
    </row>
    <row r="8" spans="1:13" x14ac:dyDescent="0.2">
      <c r="B8" s="76"/>
      <c r="C8" s="78"/>
      <c r="D8" s="68"/>
      <c r="E8" s="68"/>
      <c r="F8" s="77"/>
      <c r="M8" s="74"/>
    </row>
    <row r="9" spans="1:13" s="129" customFormat="1" ht="18.75" customHeight="1" x14ac:dyDescent="0.25">
      <c r="A9" s="124"/>
      <c r="B9" s="125" t="s">
        <v>198</v>
      </c>
      <c r="C9" s="123" t="s">
        <v>199</v>
      </c>
      <c r="D9" s="126"/>
      <c r="E9" s="126"/>
      <c r="F9" s="126"/>
      <c r="G9" s="127"/>
      <c r="H9" s="127"/>
      <c r="I9" s="127"/>
      <c r="J9" s="127"/>
      <c r="K9" s="127"/>
      <c r="L9" s="127"/>
      <c r="M9" s="128"/>
    </row>
    <row r="10" spans="1:13" s="65" customFormat="1" x14ac:dyDescent="0.2">
      <c r="A10" s="64"/>
      <c r="B10" s="82"/>
      <c r="C10" s="81"/>
      <c r="D10" s="81"/>
      <c r="E10" s="81"/>
      <c r="F10" s="81"/>
      <c r="G10" s="81"/>
      <c r="H10" s="81"/>
      <c r="I10" s="81"/>
      <c r="J10" s="81"/>
      <c r="K10" s="81"/>
      <c r="L10" s="81"/>
      <c r="M10" s="85"/>
    </row>
    <row r="11" spans="1:13" s="65" customFormat="1" x14ac:dyDescent="0.2">
      <c r="A11" s="64"/>
      <c r="B11" s="82"/>
      <c r="C11" s="81"/>
      <c r="D11" s="81"/>
      <c r="E11" s="81"/>
      <c r="F11" s="81"/>
      <c r="G11" s="81"/>
      <c r="H11" s="81"/>
      <c r="I11" s="81"/>
      <c r="J11" s="81"/>
      <c r="K11" s="81"/>
      <c r="L11" s="81"/>
      <c r="M11" s="85"/>
    </row>
    <row r="12" spans="1:13" s="65" customFormat="1" x14ac:dyDescent="0.2">
      <c r="A12" s="64"/>
      <c r="B12" s="82"/>
      <c r="C12" s="162"/>
      <c r="D12" s="163"/>
      <c r="E12" s="81"/>
      <c r="F12" s="81"/>
      <c r="G12" s="81"/>
      <c r="H12" s="81"/>
      <c r="I12" s="81"/>
      <c r="J12" s="81"/>
      <c r="K12" s="81"/>
      <c r="L12" s="81"/>
      <c r="M12" s="85"/>
    </row>
    <row r="13" spans="1:13" s="65" customFormat="1" x14ac:dyDescent="0.2">
      <c r="A13" s="64"/>
      <c r="B13" s="82"/>
      <c r="C13" s="81"/>
      <c r="D13" s="81"/>
      <c r="E13" s="81"/>
      <c r="F13" s="81"/>
      <c r="G13" s="81"/>
      <c r="H13" s="81"/>
      <c r="I13" s="81"/>
      <c r="J13" s="81"/>
      <c r="K13" s="81"/>
      <c r="L13" s="81"/>
      <c r="M13" s="85"/>
    </row>
    <row r="14" spans="1:13" s="65" customFormat="1" x14ac:dyDescent="0.2">
      <c r="A14" s="64"/>
      <c r="B14" s="82"/>
      <c r="C14" s="81"/>
      <c r="D14" s="81"/>
      <c r="E14" s="81"/>
      <c r="F14" s="81"/>
      <c r="G14" s="81"/>
      <c r="H14" s="81"/>
      <c r="I14" s="81"/>
      <c r="J14" s="81"/>
      <c r="K14" s="81"/>
      <c r="L14" s="81"/>
      <c r="M14" s="85"/>
    </row>
    <row r="15" spans="1:13" s="129" customFormat="1" ht="18.75" customHeight="1" x14ac:dyDescent="0.25">
      <c r="A15" s="124"/>
      <c r="B15" s="125" t="s">
        <v>200</v>
      </c>
      <c r="C15" s="123" t="s">
        <v>201</v>
      </c>
      <c r="D15" s="126"/>
      <c r="E15" s="126"/>
      <c r="F15" s="126"/>
      <c r="G15" s="127"/>
      <c r="H15" s="127"/>
      <c r="I15" s="127"/>
      <c r="J15" s="127"/>
      <c r="K15" s="127"/>
      <c r="L15" s="127"/>
      <c r="M15" s="128"/>
    </row>
    <row r="16" spans="1:13" s="65" customFormat="1" x14ac:dyDescent="0.2">
      <c r="A16" s="64"/>
      <c r="B16" s="82"/>
      <c r="C16" s="81"/>
      <c r="D16" s="81"/>
      <c r="E16" s="81"/>
      <c r="F16" s="81"/>
      <c r="G16" s="81"/>
      <c r="H16" s="81"/>
      <c r="I16" s="81"/>
      <c r="J16" s="81"/>
      <c r="K16" s="81"/>
      <c r="L16" s="81"/>
      <c r="M16" s="85"/>
    </row>
    <row r="17" spans="1:13" s="65" customFormat="1" x14ac:dyDescent="0.2">
      <c r="A17" s="64"/>
      <c r="B17" s="82"/>
      <c r="C17" s="81"/>
      <c r="D17" s="81"/>
      <c r="E17" s="81"/>
      <c r="F17" s="81"/>
      <c r="G17" s="81"/>
      <c r="H17" s="81"/>
      <c r="I17" s="81"/>
      <c r="J17" s="81"/>
      <c r="K17" s="81"/>
      <c r="L17" s="81"/>
      <c r="M17" s="85"/>
    </row>
    <row r="18" spans="1:13" s="65" customFormat="1" x14ac:dyDescent="0.2">
      <c r="A18" s="64"/>
      <c r="B18" s="82"/>
      <c r="C18" s="162"/>
      <c r="D18" s="163"/>
      <c r="E18" s="81"/>
      <c r="F18" s="81"/>
      <c r="G18" s="81"/>
      <c r="H18" s="81"/>
      <c r="I18" s="81"/>
      <c r="J18" s="81"/>
      <c r="K18" s="81"/>
      <c r="L18" s="81"/>
      <c r="M18" s="85"/>
    </row>
    <row r="19" spans="1:13" s="65" customFormat="1" x14ac:dyDescent="0.2">
      <c r="A19" s="64"/>
      <c r="B19" s="82"/>
      <c r="C19" s="81"/>
      <c r="D19" s="81"/>
      <c r="E19" s="81"/>
      <c r="F19" s="81"/>
      <c r="G19" s="81"/>
      <c r="H19" s="81"/>
      <c r="I19" s="81"/>
      <c r="J19" s="81"/>
      <c r="K19" s="81"/>
      <c r="L19" s="81"/>
      <c r="M19" s="85"/>
    </row>
    <row r="20" spans="1:13" s="65" customFormat="1" x14ac:dyDescent="0.2">
      <c r="A20" s="64"/>
      <c r="B20" s="82"/>
      <c r="C20" s="81"/>
      <c r="D20" s="81"/>
      <c r="E20" s="81"/>
      <c r="F20" s="81"/>
      <c r="G20" s="81"/>
      <c r="H20" s="81"/>
      <c r="I20" s="81"/>
      <c r="J20" s="81"/>
      <c r="K20" s="81"/>
      <c r="L20" s="81"/>
      <c r="M20" s="85"/>
    </row>
    <row r="21" spans="1:13" s="129" customFormat="1" ht="18.75" customHeight="1" x14ac:dyDescent="0.25">
      <c r="A21" s="124"/>
      <c r="B21" s="125" t="s">
        <v>205</v>
      </c>
      <c r="C21" s="123" t="s">
        <v>204</v>
      </c>
      <c r="D21" s="126"/>
      <c r="E21" s="126"/>
      <c r="F21" s="126"/>
      <c r="G21" s="127"/>
      <c r="H21" s="127"/>
      <c r="I21" s="127"/>
      <c r="J21" s="127"/>
      <c r="K21" s="127"/>
      <c r="L21" s="127"/>
      <c r="M21" s="128"/>
    </row>
    <row r="22" spans="1:13" s="65" customFormat="1" x14ac:dyDescent="0.2">
      <c r="A22" s="64"/>
      <c r="B22" s="82"/>
      <c r="C22" s="81"/>
      <c r="D22" s="81"/>
      <c r="E22" s="81"/>
      <c r="F22" s="81"/>
      <c r="G22" s="81"/>
      <c r="H22" s="81"/>
      <c r="I22" s="81"/>
      <c r="J22" s="81"/>
      <c r="K22" s="81"/>
      <c r="L22" s="81"/>
      <c r="M22" s="85"/>
    </row>
    <row r="23" spans="1:13" s="65" customFormat="1" x14ac:dyDescent="0.2">
      <c r="A23" s="64"/>
      <c r="B23" s="82"/>
      <c r="C23" s="81"/>
      <c r="D23" s="81"/>
      <c r="E23" s="81"/>
      <c r="F23" s="81"/>
      <c r="G23" s="81"/>
      <c r="H23" s="81"/>
      <c r="I23" s="81"/>
      <c r="J23" s="81"/>
      <c r="K23" s="81"/>
      <c r="L23" s="81"/>
      <c r="M23" s="85"/>
    </row>
    <row r="24" spans="1:13" s="65" customFormat="1" x14ac:dyDescent="0.2">
      <c r="A24" s="64"/>
      <c r="B24" s="82"/>
      <c r="C24" s="162"/>
      <c r="D24" s="163"/>
      <c r="E24" s="81"/>
      <c r="F24" s="81"/>
      <c r="G24" s="81"/>
      <c r="H24" s="81"/>
      <c r="I24" s="81"/>
      <c r="J24" s="81"/>
      <c r="K24" s="81"/>
      <c r="L24" s="81"/>
      <c r="M24" s="85"/>
    </row>
    <row r="25" spans="1:13" s="65" customFormat="1" x14ac:dyDescent="0.2">
      <c r="A25" s="66"/>
      <c r="B25" s="82"/>
      <c r="C25" s="81"/>
      <c r="D25" s="81"/>
      <c r="E25" s="81"/>
      <c r="F25" s="81"/>
      <c r="G25" s="81"/>
      <c r="H25" s="81"/>
      <c r="I25" s="81"/>
      <c r="J25" s="81"/>
      <c r="K25" s="81"/>
      <c r="L25" s="81"/>
      <c r="M25" s="85"/>
    </row>
    <row r="26" spans="1:13" s="65" customFormat="1" x14ac:dyDescent="0.2">
      <c r="B26" s="82"/>
      <c r="C26" s="81"/>
      <c r="D26" s="81"/>
      <c r="E26" s="81"/>
      <c r="F26" s="81"/>
      <c r="G26" s="81"/>
      <c r="H26" s="81"/>
      <c r="I26" s="81"/>
      <c r="J26" s="81"/>
      <c r="K26" s="81"/>
      <c r="L26" s="81"/>
      <c r="M26" s="85"/>
    </row>
    <row r="27" spans="1:13" s="129" customFormat="1" ht="18.75" customHeight="1" x14ac:dyDescent="0.25">
      <c r="A27" s="124"/>
      <c r="B27" s="125" t="s">
        <v>203</v>
      </c>
      <c r="C27" s="123" t="s">
        <v>202</v>
      </c>
      <c r="D27" s="126"/>
      <c r="E27" s="126"/>
      <c r="F27" s="126"/>
      <c r="G27" s="127"/>
      <c r="H27" s="127"/>
      <c r="I27" s="127"/>
      <c r="J27" s="127"/>
      <c r="K27" s="127"/>
      <c r="L27" s="127"/>
      <c r="M27" s="128"/>
    </row>
    <row r="28" spans="1:13" s="65" customFormat="1" x14ac:dyDescent="0.2">
      <c r="A28" s="64"/>
      <c r="B28" s="82"/>
      <c r="C28" s="81"/>
      <c r="D28" s="81"/>
      <c r="E28" s="81"/>
      <c r="F28" s="81"/>
      <c r="G28" s="81"/>
      <c r="H28" s="81"/>
      <c r="I28" s="81"/>
      <c r="J28" s="81"/>
      <c r="K28" s="81"/>
      <c r="L28" s="81"/>
      <c r="M28" s="85"/>
    </row>
    <row r="29" spans="1:13" s="65" customFormat="1" x14ac:dyDescent="0.2">
      <c r="A29" s="64"/>
      <c r="B29" s="82"/>
      <c r="C29" s="81"/>
      <c r="D29" s="81"/>
      <c r="E29" s="81"/>
      <c r="F29" s="81"/>
      <c r="G29" s="81"/>
      <c r="H29" s="81"/>
      <c r="I29" s="81"/>
      <c r="J29" s="81"/>
      <c r="K29" s="81"/>
      <c r="L29" s="81"/>
      <c r="M29" s="85"/>
    </row>
    <row r="30" spans="1:13" s="65" customFormat="1" x14ac:dyDescent="0.2">
      <c r="A30" s="64"/>
      <c r="B30" s="82"/>
      <c r="C30" s="162"/>
      <c r="D30" s="163"/>
      <c r="E30" s="81"/>
      <c r="F30" s="81"/>
      <c r="G30" s="81"/>
      <c r="H30" s="81"/>
      <c r="I30" s="81"/>
      <c r="J30" s="81"/>
      <c r="K30" s="81"/>
      <c r="L30" s="81"/>
      <c r="M30" s="85"/>
    </row>
    <row r="31" spans="1:13" s="65" customFormat="1" x14ac:dyDescent="0.2">
      <c r="A31" s="64"/>
      <c r="B31" s="82"/>
      <c r="C31" s="81"/>
      <c r="D31" s="81"/>
      <c r="E31" s="81"/>
      <c r="F31" s="81"/>
      <c r="G31" s="81"/>
      <c r="H31" s="81"/>
      <c r="I31" s="81"/>
      <c r="J31" s="81"/>
      <c r="K31" s="81"/>
      <c r="L31" s="81"/>
      <c r="M31" s="85"/>
    </row>
    <row r="32" spans="1:13" s="65" customFormat="1" x14ac:dyDescent="0.2">
      <c r="A32" s="64"/>
      <c r="B32" s="82"/>
      <c r="C32" s="81"/>
      <c r="D32" s="81"/>
      <c r="E32" s="81"/>
      <c r="F32" s="81"/>
      <c r="G32" s="81"/>
      <c r="H32" s="81"/>
      <c r="I32" s="81"/>
      <c r="J32" s="81"/>
      <c r="K32" s="81"/>
      <c r="L32" s="81"/>
      <c r="M32" s="85"/>
    </row>
    <row r="33" spans="1:13" s="129" customFormat="1" ht="18.75" customHeight="1" x14ac:dyDescent="0.25">
      <c r="A33" s="124"/>
      <c r="B33" s="125" t="s">
        <v>160</v>
      </c>
      <c r="C33" s="123" t="s">
        <v>159</v>
      </c>
      <c r="D33" s="126"/>
      <c r="E33" s="126"/>
      <c r="F33" s="126"/>
      <c r="G33" s="127"/>
      <c r="H33" s="127"/>
      <c r="I33" s="127"/>
      <c r="J33" s="127"/>
      <c r="K33" s="127"/>
      <c r="L33" s="127"/>
      <c r="M33" s="128"/>
    </row>
    <row r="34" spans="1:13" s="65" customFormat="1" x14ac:dyDescent="0.2">
      <c r="A34" s="64"/>
      <c r="B34" s="82"/>
      <c r="C34" s="81"/>
      <c r="D34" s="81"/>
      <c r="E34" s="81"/>
      <c r="F34" s="81"/>
      <c r="G34" s="81"/>
      <c r="H34" s="81"/>
      <c r="I34" s="81"/>
      <c r="J34" s="81"/>
      <c r="K34" s="81"/>
      <c r="L34" s="81"/>
      <c r="M34" s="85"/>
    </row>
    <row r="35" spans="1:13" s="65" customFormat="1" x14ac:dyDescent="0.2">
      <c r="A35" s="64"/>
      <c r="B35" s="82"/>
      <c r="C35" s="81"/>
      <c r="D35" s="81"/>
      <c r="E35" s="81"/>
      <c r="F35" s="81"/>
      <c r="G35" s="81"/>
      <c r="H35" s="81"/>
      <c r="I35" s="81"/>
      <c r="J35" s="81"/>
      <c r="K35" s="81"/>
      <c r="L35" s="81"/>
      <c r="M35" s="85"/>
    </row>
    <row r="36" spans="1:13" s="65" customFormat="1" x14ac:dyDescent="0.2">
      <c r="A36" s="64"/>
      <c r="B36" s="82"/>
      <c r="C36" s="162"/>
      <c r="D36" s="163"/>
      <c r="E36" s="81"/>
      <c r="F36" s="81"/>
      <c r="G36" s="81"/>
      <c r="H36" s="81"/>
      <c r="I36" s="81"/>
      <c r="J36" s="81"/>
      <c r="K36" s="81"/>
      <c r="L36" s="81"/>
      <c r="M36" s="85"/>
    </row>
    <row r="37" spans="1:13" s="65" customFormat="1" x14ac:dyDescent="0.2">
      <c r="A37" s="64"/>
      <c r="B37" s="82"/>
      <c r="D37" s="81"/>
      <c r="E37" s="81"/>
      <c r="F37" s="81"/>
      <c r="G37" s="81"/>
      <c r="H37" s="81"/>
      <c r="I37" s="81"/>
      <c r="J37" s="81"/>
      <c r="K37" s="81"/>
      <c r="L37" s="81"/>
      <c r="M37" s="85"/>
    </row>
    <row r="38" spans="1:13" s="65" customFormat="1" x14ac:dyDescent="0.2">
      <c r="A38" s="64"/>
      <c r="B38" s="82"/>
      <c r="D38" s="81"/>
      <c r="E38" s="81"/>
      <c r="F38" s="81"/>
      <c r="G38" s="81"/>
      <c r="H38" s="81"/>
      <c r="I38" s="81"/>
      <c r="J38" s="81"/>
      <c r="K38" s="81"/>
      <c r="L38" s="81"/>
      <c r="M38" s="85"/>
    </row>
    <row r="39" spans="1:13" s="129" customFormat="1" ht="18.75" customHeight="1" x14ac:dyDescent="0.25">
      <c r="A39" s="124"/>
      <c r="B39" s="125" t="s">
        <v>173</v>
      </c>
      <c r="C39" s="123" t="s">
        <v>206</v>
      </c>
      <c r="D39" s="126"/>
      <c r="E39" s="126"/>
      <c r="F39" s="126"/>
      <c r="G39" s="127"/>
      <c r="H39" s="127"/>
      <c r="I39" s="127"/>
      <c r="J39" s="127"/>
      <c r="K39" s="127"/>
      <c r="L39" s="127"/>
      <c r="M39" s="128"/>
    </row>
    <row r="40" spans="1:13" s="65" customFormat="1" x14ac:dyDescent="0.2">
      <c r="A40" s="64"/>
      <c r="B40" s="82"/>
      <c r="C40" s="81"/>
      <c r="D40" s="81"/>
      <c r="E40" s="81"/>
      <c r="F40" s="81"/>
      <c r="G40" s="81"/>
      <c r="H40" s="81"/>
      <c r="I40" s="81"/>
      <c r="J40" s="81"/>
      <c r="K40" s="81"/>
      <c r="L40" s="81"/>
      <c r="M40" s="85"/>
    </row>
    <row r="41" spans="1:13" s="65" customFormat="1" x14ac:dyDescent="0.2">
      <c r="A41" s="64"/>
      <c r="B41" s="82"/>
      <c r="C41" s="81"/>
      <c r="D41" s="81"/>
      <c r="E41" s="81"/>
      <c r="F41" s="81"/>
      <c r="G41" s="81"/>
      <c r="H41" s="81"/>
      <c r="I41" s="81"/>
      <c r="J41" s="81"/>
      <c r="K41" s="81"/>
      <c r="L41" s="81"/>
      <c r="M41" s="85"/>
    </row>
    <row r="42" spans="1:13" s="65" customFormat="1" x14ac:dyDescent="0.2">
      <c r="A42" s="64"/>
      <c r="B42" s="82"/>
      <c r="C42" s="162"/>
      <c r="D42" s="163"/>
      <c r="E42" s="81"/>
      <c r="F42" s="81"/>
      <c r="G42" s="81"/>
      <c r="H42" s="81"/>
      <c r="I42" s="81"/>
      <c r="J42" s="81"/>
      <c r="K42" s="81"/>
      <c r="L42" s="81"/>
      <c r="M42" s="85"/>
    </row>
    <row r="43" spans="1:13" s="65" customFormat="1" x14ac:dyDescent="0.2">
      <c r="A43" s="64"/>
      <c r="B43" s="82"/>
      <c r="C43" s="81"/>
      <c r="D43" s="81"/>
      <c r="E43" s="81"/>
      <c r="F43" s="81"/>
      <c r="G43" s="81"/>
      <c r="H43" s="81"/>
      <c r="I43" s="81"/>
      <c r="J43" s="81"/>
      <c r="K43" s="81"/>
      <c r="L43" s="81"/>
      <c r="M43" s="85"/>
    </row>
    <row r="44" spans="1:13" s="65" customFormat="1" x14ac:dyDescent="0.2">
      <c r="A44" s="64"/>
      <c r="B44" s="82"/>
      <c r="C44" s="81"/>
      <c r="D44" s="81"/>
      <c r="E44" s="81"/>
      <c r="F44" s="81"/>
      <c r="G44" s="81"/>
      <c r="H44" s="81"/>
      <c r="I44" s="81"/>
      <c r="J44" s="81"/>
      <c r="K44" s="81"/>
      <c r="L44" s="81"/>
      <c r="M44" s="85"/>
    </row>
    <row r="45" spans="1:13" s="129" customFormat="1" ht="18.75" customHeight="1" x14ac:dyDescent="0.25">
      <c r="A45" s="124"/>
      <c r="B45" s="125" t="s">
        <v>208</v>
      </c>
      <c r="C45" s="123" t="s">
        <v>207</v>
      </c>
      <c r="D45" s="126"/>
      <c r="E45" s="126"/>
      <c r="F45" s="126"/>
      <c r="G45" s="127"/>
      <c r="H45" s="127"/>
      <c r="I45" s="127"/>
      <c r="J45" s="127"/>
      <c r="K45" s="127"/>
      <c r="L45" s="127"/>
      <c r="M45" s="128"/>
    </row>
    <row r="46" spans="1:13" s="65" customFormat="1" x14ac:dyDescent="0.2">
      <c r="A46" s="64"/>
      <c r="B46" s="82"/>
      <c r="C46" s="81"/>
      <c r="D46" s="81"/>
      <c r="E46" s="81"/>
      <c r="F46" s="81"/>
      <c r="G46" s="81"/>
      <c r="H46" s="81"/>
      <c r="I46" s="81"/>
      <c r="J46" s="81"/>
      <c r="K46" s="81"/>
      <c r="L46" s="81"/>
      <c r="M46" s="85"/>
    </row>
    <row r="47" spans="1:13" s="65" customFormat="1" x14ac:dyDescent="0.2">
      <c r="A47" s="64"/>
      <c r="B47" s="82"/>
      <c r="C47" s="81"/>
      <c r="D47" s="81"/>
      <c r="E47" s="81"/>
      <c r="F47" s="81"/>
      <c r="G47" s="81"/>
      <c r="H47" s="81"/>
      <c r="I47" s="81"/>
      <c r="J47" s="81"/>
      <c r="K47" s="81"/>
      <c r="L47" s="81"/>
      <c r="M47" s="85"/>
    </row>
    <row r="48" spans="1:13" s="65" customFormat="1" x14ac:dyDescent="0.2">
      <c r="A48" s="64"/>
      <c r="B48" s="82"/>
      <c r="C48" s="162"/>
      <c r="D48" s="163"/>
      <c r="E48" s="81"/>
      <c r="F48" s="81"/>
      <c r="G48" s="81"/>
      <c r="H48" s="81"/>
      <c r="I48" s="81"/>
      <c r="J48" s="81"/>
      <c r="K48" s="81"/>
      <c r="L48" s="81"/>
      <c r="M48" s="85"/>
    </row>
    <row r="49" spans="1:13" s="65" customFormat="1" x14ac:dyDescent="0.2">
      <c r="A49" s="64"/>
      <c r="B49" s="82"/>
      <c r="C49" s="81"/>
      <c r="D49" s="81"/>
      <c r="E49" s="81"/>
      <c r="F49" s="81"/>
      <c r="G49" s="81"/>
      <c r="H49" s="81"/>
      <c r="I49" s="81"/>
      <c r="J49" s="81"/>
      <c r="K49" s="81"/>
      <c r="L49" s="81"/>
      <c r="M49" s="85"/>
    </row>
    <row r="50" spans="1:13" s="65" customFormat="1" x14ac:dyDescent="0.2">
      <c r="A50" s="64"/>
      <c r="B50" s="82"/>
      <c r="C50" s="81"/>
      <c r="D50" s="81"/>
      <c r="E50" s="81"/>
      <c r="F50" s="81"/>
      <c r="G50" s="81"/>
      <c r="H50" s="81"/>
      <c r="I50" s="81"/>
      <c r="J50" s="81"/>
      <c r="K50" s="81"/>
      <c r="L50" s="81"/>
      <c r="M50" s="85"/>
    </row>
    <row r="51" spans="1:13" s="129" customFormat="1" ht="18.75" customHeight="1" x14ac:dyDescent="0.25">
      <c r="A51" s="124"/>
      <c r="B51" s="125" t="s">
        <v>209</v>
      </c>
      <c r="C51" s="123" t="s">
        <v>0</v>
      </c>
      <c r="D51" s="126"/>
      <c r="E51" s="126"/>
      <c r="F51" s="126"/>
      <c r="G51" s="127"/>
      <c r="H51" s="127"/>
      <c r="I51" s="127"/>
      <c r="J51" s="127"/>
      <c r="K51" s="127"/>
      <c r="L51" s="127"/>
      <c r="M51" s="128"/>
    </row>
    <row r="52" spans="1:13" s="65" customFormat="1" x14ac:dyDescent="0.2">
      <c r="A52" s="64"/>
      <c r="B52" s="82"/>
      <c r="C52" s="81"/>
      <c r="D52" s="81"/>
      <c r="E52" s="81"/>
      <c r="F52" s="81"/>
      <c r="G52" s="81"/>
      <c r="H52" s="81"/>
      <c r="I52" s="81"/>
      <c r="J52" s="81"/>
      <c r="K52" s="81"/>
      <c r="L52" s="81"/>
      <c r="M52" s="85"/>
    </row>
    <row r="53" spans="1:13" s="65" customFormat="1" x14ac:dyDescent="0.2">
      <c r="A53" s="64"/>
      <c r="B53" s="82"/>
      <c r="C53" s="81"/>
      <c r="D53" s="81"/>
      <c r="E53" s="81"/>
      <c r="F53" s="81"/>
      <c r="G53" s="81"/>
      <c r="H53" s="81"/>
      <c r="I53" s="81"/>
      <c r="J53" s="81"/>
      <c r="K53" s="81"/>
      <c r="L53" s="81"/>
      <c r="M53" s="85"/>
    </row>
    <row r="54" spans="1:13" s="65" customFormat="1" x14ac:dyDescent="0.2">
      <c r="A54" s="64"/>
      <c r="B54" s="82"/>
      <c r="C54" s="162"/>
      <c r="D54" s="163"/>
      <c r="E54" s="81"/>
      <c r="F54" s="81"/>
      <c r="G54" s="81"/>
      <c r="H54" s="81"/>
      <c r="I54" s="81"/>
      <c r="J54" s="81"/>
      <c r="K54" s="81"/>
      <c r="L54" s="81"/>
      <c r="M54" s="85"/>
    </row>
    <row r="55" spans="1:13" s="65" customFormat="1" x14ac:dyDescent="0.2">
      <c r="A55" s="64"/>
      <c r="B55" s="82"/>
      <c r="C55" s="81"/>
      <c r="D55" s="81"/>
      <c r="E55" s="81"/>
      <c r="F55" s="81"/>
      <c r="G55" s="81"/>
      <c r="H55" s="81"/>
      <c r="I55" s="81"/>
      <c r="J55" s="81"/>
      <c r="K55" s="84"/>
      <c r="L55" s="84"/>
      <c r="M55" s="85"/>
    </row>
    <row r="56" spans="1:13" s="65" customFormat="1" x14ac:dyDescent="0.2">
      <c r="A56" s="64"/>
      <c r="B56" s="82"/>
      <c r="C56" s="81"/>
      <c r="D56" s="81"/>
      <c r="E56" s="81"/>
      <c r="F56" s="81"/>
      <c r="G56" s="81"/>
      <c r="H56" s="81"/>
      <c r="I56" s="81"/>
      <c r="J56" s="81"/>
      <c r="K56" s="84"/>
      <c r="L56" s="84"/>
      <c r="M56" s="85"/>
    </row>
    <row r="57" spans="1:13" x14ac:dyDescent="0.25">
      <c r="B57" s="73"/>
      <c r="M57" s="74"/>
    </row>
    <row r="58" spans="1:13" x14ac:dyDescent="0.25">
      <c r="B58" s="73"/>
      <c r="M58" s="74"/>
    </row>
    <row r="59" spans="1:13" x14ac:dyDescent="0.25">
      <c r="B59" s="73"/>
      <c r="M59" s="74"/>
    </row>
    <row r="60" spans="1:13" x14ac:dyDescent="0.25">
      <c r="B60" s="73"/>
      <c r="M60" s="74"/>
    </row>
    <row r="61" spans="1:13" x14ac:dyDescent="0.25">
      <c r="B61" s="73"/>
      <c r="M61" s="74"/>
    </row>
    <row r="62" spans="1:13" x14ac:dyDescent="0.25">
      <c r="B62" s="73"/>
      <c r="M62" s="74"/>
    </row>
    <row r="63" spans="1:13" x14ac:dyDescent="0.25">
      <c r="B63" s="73"/>
      <c r="M63" s="74"/>
    </row>
    <row r="64" spans="1:13" x14ac:dyDescent="0.25">
      <c r="B64" s="73"/>
      <c r="M64" s="74"/>
    </row>
    <row r="65" spans="2:13" x14ac:dyDescent="0.25">
      <c r="B65" s="73"/>
      <c r="M65" s="74"/>
    </row>
    <row r="66" spans="2:13" x14ac:dyDescent="0.25">
      <c r="B66" s="86"/>
      <c r="C66" s="87"/>
      <c r="D66" s="87"/>
      <c r="E66" s="88"/>
      <c r="F66" s="87"/>
      <c r="G66" s="87"/>
      <c r="H66" s="87"/>
      <c r="I66" s="87"/>
      <c r="J66" s="87"/>
      <c r="K66" s="87"/>
      <c r="L66" s="87"/>
      <c r="M66" s="89"/>
    </row>
  </sheetData>
  <pageMargins left="0.25" right="0.25" top="0.75" bottom="0.75"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464F7-E922-4755-BB14-81C2FB4E8F0F}">
  <sheetPr>
    <pageSetUpPr autoPageBreaks="0"/>
  </sheetPr>
  <dimension ref="A1:P90"/>
  <sheetViews>
    <sheetView showGridLines="0" zoomScaleNormal="100" workbookViewId="0">
      <pane ySplit="9" topLeftCell="A10" activePane="bottomLeft" state="frozen"/>
      <selection activeCell="S24" sqref="S24"/>
      <selection pane="bottomLeft" activeCell="C12" sqref="C12:D18"/>
    </sheetView>
  </sheetViews>
  <sheetFormatPr defaultRowHeight="12" x14ac:dyDescent="0.25"/>
  <cols>
    <col min="1" max="2" width="9.140625" style="13"/>
    <col min="3" max="4" width="8.85546875" style="13" customWidth="1"/>
    <col min="5" max="5" width="9.28515625" style="25" customWidth="1"/>
    <col min="6" max="17" width="9.28515625" style="13" customWidth="1"/>
    <col min="18" max="16384" width="9.140625" style="13"/>
  </cols>
  <sheetData>
    <row r="1" spans="1:10" s="5" customFormat="1" ht="15" x14ac:dyDescent="0.25">
      <c r="A1" s="771" t="s">
        <v>164</v>
      </c>
      <c r="B1" s="771"/>
      <c r="E1" s="6"/>
    </row>
    <row r="2" spans="1:10" s="5" customFormat="1" ht="15" x14ac:dyDescent="0.25">
      <c r="E2" s="6"/>
    </row>
    <row r="3" spans="1:10" s="5" customFormat="1" ht="15" x14ac:dyDescent="0.25">
      <c r="E3" s="6"/>
    </row>
    <row r="4" spans="1:10" s="5" customFormat="1" ht="15" x14ac:dyDescent="0.25">
      <c r="E4" s="6"/>
    </row>
    <row r="5" spans="1:10" s="5" customFormat="1" ht="15" x14ac:dyDescent="0.25">
      <c r="E5" s="6"/>
    </row>
    <row r="6" spans="1:10" s="5" customFormat="1" ht="15" x14ac:dyDescent="0.25">
      <c r="E6" s="6"/>
    </row>
    <row r="7" spans="1:10" s="5" customFormat="1" ht="31.5" x14ac:dyDescent="0.25">
      <c r="C7" s="9" t="s">
        <v>146</v>
      </c>
      <c r="E7" s="6"/>
    </row>
    <row r="8" spans="1:10" s="5" customFormat="1" ht="15" x14ac:dyDescent="0.25">
      <c r="A8" s="7"/>
      <c r="C8" s="7"/>
      <c r="E8" s="6"/>
    </row>
    <row r="9" spans="1:10" s="1" customFormat="1" ht="25.5" customHeight="1" x14ac:dyDescent="0.25">
      <c r="B9" s="4"/>
      <c r="C9" s="4"/>
      <c r="D9" s="4"/>
      <c r="E9" s="3"/>
      <c r="F9" s="2"/>
    </row>
    <row r="10" spans="1:10" x14ac:dyDescent="0.2">
      <c r="A10" s="8"/>
      <c r="B10" s="10"/>
      <c r="C10" s="11"/>
      <c r="D10" s="12"/>
      <c r="E10" s="11"/>
      <c r="F10" s="12"/>
    </row>
    <row r="11" spans="1:10" x14ac:dyDescent="0.2">
      <c r="A11" s="8"/>
      <c r="B11" s="10"/>
      <c r="C11" s="11"/>
      <c r="D11" s="12"/>
      <c r="E11" s="11"/>
      <c r="F11" s="12"/>
    </row>
    <row r="12" spans="1:10" x14ac:dyDescent="0.25">
      <c r="B12" s="12"/>
      <c r="C12" s="22" t="s">
        <v>71</v>
      </c>
      <c r="D12" s="13" t="s">
        <v>70</v>
      </c>
      <c r="E12" s="13"/>
    </row>
    <row r="13" spans="1:10" x14ac:dyDescent="0.25">
      <c r="B13" s="12"/>
      <c r="C13" s="13" t="s">
        <v>69</v>
      </c>
      <c r="D13" s="22" t="s">
        <v>68</v>
      </c>
      <c r="E13" s="22"/>
      <c r="F13" s="22"/>
      <c r="G13" s="22"/>
      <c r="H13" s="22"/>
      <c r="I13" s="22"/>
      <c r="J13" s="22"/>
    </row>
    <row r="14" spans="1:10" x14ac:dyDescent="0.25">
      <c r="B14" s="12"/>
      <c r="C14" s="13" t="s">
        <v>67</v>
      </c>
      <c r="D14" s="13" t="s">
        <v>66</v>
      </c>
      <c r="E14" s="13"/>
    </row>
    <row r="15" spans="1:10" x14ac:dyDescent="0.2">
      <c r="B15" s="10"/>
      <c r="C15" s="22" t="s">
        <v>65</v>
      </c>
      <c r="D15" s="13" t="s">
        <v>64</v>
      </c>
      <c r="E15" s="13"/>
    </row>
    <row r="16" spans="1:10" x14ac:dyDescent="0.2">
      <c r="B16" s="10"/>
      <c r="C16" s="13" t="s">
        <v>63</v>
      </c>
      <c r="D16" s="22" t="s">
        <v>62</v>
      </c>
      <c r="E16" s="22"/>
      <c r="F16" s="22"/>
      <c r="G16" s="22"/>
      <c r="H16" s="22"/>
      <c r="I16" s="22"/>
      <c r="J16" s="22"/>
    </row>
    <row r="17" spans="2:16" x14ac:dyDescent="0.2">
      <c r="B17" s="10"/>
      <c r="C17" s="13" t="s">
        <v>61</v>
      </c>
      <c r="D17" s="13" t="s">
        <v>60</v>
      </c>
      <c r="E17" s="13"/>
    </row>
    <row r="18" spans="2:16" x14ac:dyDescent="0.2">
      <c r="B18" s="10"/>
      <c r="C18" s="22" t="s">
        <v>59</v>
      </c>
      <c r="D18" s="13" t="s">
        <v>58</v>
      </c>
      <c r="E18" s="13"/>
    </row>
    <row r="19" spans="2:16" x14ac:dyDescent="0.2">
      <c r="B19" s="10"/>
      <c r="C19" s="22"/>
      <c r="D19" s="22"/>
      <c r="E19" s="22"/>
      <c r="F19" s="22"/>
      <c r="G19" s="22"/>
      <c r="H19" s="22"/>
      <c r="I19" s="22"/>
      <c r="J19" s="22"/>
    </row>
    <row r="20" spans="2:16" x14ac:dyDescent="0.2">
      <c r="B20" s="10"/>
      <c r="E20" s="13"/>
    </row>
    <row r="21" spans="2:16" x14ac:dyDescent="0.2">
      <c r="B21" s="10"/>
      <c r="E21" s="13"/>
    </row>
    <row r="22" spans="2:16" x14ac:dyDescent="0.2">
      <c r="B22" s="10"/>
      <c r="C22" s="22"/>
      <c r="D22" s="22"/>
      <c r="E22" s="22"/>
      <c r="F22" s="22"/>
      <c r="G22" s="22"/>
      <c r="H22" s="22"/>
      <c r="I22" s="22"/>
      <c r="J22" s="22"/>
    </row>
    <row r="23" spans="2:16" x14ac:dyDescent="0.2">
      <c r="B23" s="10"/>
      <c r="C23" s="11"/>
      <c r="D23" s="12"/>
      <c r="E23" s="11"/>
      <c r="F23" s="12"/>
    </row>
    <row r="24" spans="2:16" x14ac:dyDescent="0.2">
      <c r="B24" s="10"/>
      <c r="C24" s="18"/>
      <c r="D24" s="19"/>
      <c r="E24" s="18"/>
      <c r="F24" s="18"/>
    </row>
    <row r="25" spans="2:16" x14ac:dyDescent="0.2">
      <c r="B25" s="10"/>
      <c r="C25" s="18"/>
      <c r="D25" s="19"/>
      <c r="E25" s="18"/>
      <c r="F25" s="18"/>
    </row>
    <row r="26" spans="2:16" x14ac:dyDescent="0.2">
      <c r="B26" s="10"/>
      <c r="E26" s="13"/>
    </row>
    <row r="27" spans="2:16" s="20" customFormat="1" x14ac:dyDescent="0.2">
      <c r="B27" s="21"/>
      <c r="C27" s="22"/>
      <c r="D27" s="22"/>
      <c r="E27" s="22"/>
      <c r="F27" s="22"/>
      <c r="G27" s="22"/>
      <c r="H27" s="22"/>
      <c r="I27" s="22"/>
      <c r="J27" s="22"/>
      <c r="K27" s="22"/>
      <c r="L27" s="22"/>
      <c r="M27" s="22"/>
      <c r="N27" s="22"/>
      <c r="O27" s="22"/>
      <c r="P27" s="22"/>
    </row>
    <row r="28" spans="2:16" x14ac:dyDescent="0.2">
      <c r="B28" s="10"/>
      <c r="C28" s="11"/>
      <c r="D28" s="12"/>
      <c r="E28" s="23"/>
      <c r="F28" s="14"/>
    </row>
    <row r="29" spans="2:16" x14ac:dyDescent="0.2">
      <c r="B29" s="10"/>
      <c r="C29" s="11"/>
      <c r="D29" s="12"/>
      <c r="E29" s="23"/>
      <c r="F29" s="11"/>
    </row>
    <row r="30" spans="2:16" x14ac:dyDescent="0.2">
      <c r="B30" s="10"/>
      <c r="C30" s="11"/>
      <c r="D30" s="12"/>
      <c r="E30" s="23"/>
      <c r="F30" s="14"/>
    </row>
    <row r="31" spans="2:16" x14ac:dyDescent="0.2">
      <c r="B31" s="10"/>
      <c r="C31" s="11"/>
      <c r="D31" s="12"/>
      <c r="E31" s="23"/>
      <c r="F31" s="14"/>
    </row>
    <row r="32" spans="2:16" x14ac:dyDescent="0.2">
      <c r="B32" s="10"/>
      <c r="C32" s="11"/>
      <c r="D32" s="12"/>
      <c r="E32" s="23"/>
      <c r="F32" s="14"/>
    </row>
    <row r="33" spans="2:16" x14ac:dyDescent="0.2">
      <c r="B33" s="10"/>
      <c r="E33" s="13"/>
    </row>
    <row r="34" spans="2:16" s="20" customFormat="1" x14ac:dyDescent="0.2">
      <c r="B34" s="21"/>
      <c r="C34" s="22"/>
      <c r="D34" s="22"/>
      <c r="E34" s="22"/>
      <c r="F34" s="22"/>
      <c r="G34" s="22"/>
      <c r="H34" s="22"/>
      <c r="I34" s="22"/>
      <c r="J34" s="22"/>
      <c r="K34" s="22"/>
      <c r="L34" s="22"/>
      <c r="M34" s="22"/>
      <c r="N34" s="22"/>
      <c r="O34" s="22"/>
      <c r="P34" s="22"/>
    </row>
    <row r="35" spans="2:16" x14ac:dyDescent="0.2">
      <c r="B35" s="10"/>
      <c r="C35" s="12"/>
      <c r="D35" s="12"/>
      <c r="E35" s="24"/>
      <c r="F35" s="12"/>
    </row>
    <row r="36" spans="2:16" x14ac:dyDescent="0.2">
      <c r="B36" s="10"/>
      <c r="C36" s="12"/>
      <c r="D36" s="12"/>
      <c r="E36" s="24"/>
      <c r="F36" s="14"/>
    </row>
    <row r="37" spans="2:16" x14ac:dyDescent="0.2">
      <c r="B37" s="10"/>
      <c r="C37" s="12"/>
      <c r="D37" s="12"/>
      <c r="E37" s="24"/>
      <c r="F37" s="12"/>
    </row>
    <row r="38" spans="2:16" x14ac:dyDescent="0.2">
      <c r="B38" s="10"/>
      <c r="C38" s="12"/>
      <c r="D38" s="12"/>
      <c r="E38" s="24"/>
      <c r="F38" s="12"/>
    </row>
    <row r="39" spans="2:16" x14ac:dyDescent="0.2">
      <c r="B39" s="10"/>
      <c r="C39" s="12"/>
      <c r="D39" s="12"/>
      <c r="E39" s="24"/>
      <c r="F39" s="14"/>
    </row>
    <row r="40" spans="2:16" x14ac:dyDescent="0.2">
      <c r="B40" s="10"/>
      <c r="C40" s="12"/>
      <c r="D40" s="12"/>
      <c r="E40" s="24"/>
      <c r="F40" s="14"/>
    </row>
    <row r="41" spans="2:16" x14ac:dyDescent="0.2">
      <c r="B41" s="10"/>
      <c r="C41" s="12"/>
      <c r="D41" s="12"/>
      <c r="E41" s="24"/>
      <c r="F41" s="14"/>
    </row>
    <row r="42" spans="2:16" x14ac:dyDescent="0.2">
      <c r="B42" s="10"/>
      <c r="C42" s="12"/>
      <c r="D42" s="12"/>
      <c r="E42" s="24"/>
      <c r="F42" s="14"/>
    </row>
    <row r="43" spans="2:16" x14ac:dyDescent="0.2">
      <c r="B43" s="10"/>
      <c r="C43" s="12"/>
      <c r="D43" s="12"/>
      <c r="E43" s="24"/>
      <c r="F43" s="14"/>
    </row>
    <row r="44" spans="2:16" x14ac:dyDescent="0.2">
      <c r="B44" s="10"/>
      <c r="C44" s="12"/>
      <c r="D44" s="12"/>
      <c r="E44" s="24"/>
      <c r="F44" s="14"/>
      <c r="I44" s="13" t="s">
        <v>11</v>
      </c>
    </row>
    <row r="45" spans="2:16" x14ac:dyDescent="0.2">
      <c r="B45" s="10"/>
      <c r="C45" s="12"/>
      <c r="D45" s="12"/>
      <c r="E45" s="24"/>
      <c r="F45" s="14"/>
    </row>
    <row r="46" spans="2:16" x14ac:dyDescent="0.2">
      <c r="B46" s="10"/>
      <c r="C46" s="12"/>
      <c r="D46" s="12"/>
      <c r="E46" s="24"/>
      <c r="F46" s="14"/>
    </row>
    <row r="47" spans="2:16" x14ac:dyDescent="0.2">
      <c r="B47" s="10"/>
      <c r="E47" s="13"/>
    </row>
    <row r="48" spans="2:16" x14ac:dyDescent="0.2">
      <c r="B48" s="10"/>
      <c r="E48" s="13"/>
    </row>
    <row r="49" spans="2:5" x14ac:dyDescent="0.2">
      <c r="B49" s="10"/>
      <c r="E49" s="13"/>
    </row>
    <row r="50" spans="2:5" x14ac:dyDescent="0.2">
      <c r="B50" s="10"/>
      <c r="E50" s="13"/>
    </row>
    <row r="51" spans="2:5" x14ac:dyDescent="0.25">
      <c r="E51" s="13"/>
    </row>
    <row r="52" spans="2:5" x14ac:dyDescent="0.25">
      <c r="E52" s="13"/>
    </row>
    <row r="53" spans="2:5" x14ac:dyDescent="0.25">
      <c r="E53" s="13"/>
    </row>
    <row r="54" spans="2:5" x14ac:dyDescent="0.25">
      <c r="E54" s="13"/>
    </row>
    <row r="55" spans="2:5" x14ac:dyDescent="0.25">
      <c r="E55" s="13"/>
    </row>
    <row r="56" spans="2:5" x14ac:dyDescent="0.25">
      <c r="E56" s="13"/>
    </row>
    <row r="57" spans="2:5" x14ac:dyDescent="0.25">
      <c r="E57" s="13"/>
    </row>
    <row r="58" spans="2:5" x14ac:dyDescent="0.25">
      <c r="E58" s="13"/>
    </row>
    <row r="59" spans="2:5" x14ac:dyDescent="0.25">
      <c r="E59" s="13"/>
    </row>
    <row r="60" spans="2:5" x14ac:dyDescent="0.25">
      <c r="E60" s="13"/>
    </row>
    <row r="61" spans="2:5" x14ac:dyDescent="0.25">
      <c r="E61" s="13"/>
    </row>
    <row r="62" spans="2:5" x14ac:dyDescent="0.25">
      <c r="E62" s="13"/>
    </row>
    <row r="63" spans="2:5" x14ac:dyDescent="0.25">
      <c r="E63" s="13"/>
    </row>
    <row r="64" spans="2:5" x14ac:dyDescent="0.25">
      <c r="E64" s="13"/>
    </row>
    <row r="65" spans="5:5" x14ac:dyDescent="0.25">
      <c r="E65" s="13"/>
    </row>
    <row r="66" spans="5:5" x14ac:dyDescent="0.25">
      <c r="E66" s="13"/>
    </row>
    <row r="67" spans="5:5" x14ac:dyDescent="0.25">
      <c r="E67" s="13"/>
    </row>
    <row r="68" spans="5:5" x14ac:dyDescent="0.25">
      <c r="E68" s="13"/>
    </row>
    <row r="69" spans="5:5" x14ac:dyDescent="0.25">
      <c r="E69" s="13"/>
    </row>
    <row r="70" spans="5:5" x14ac:dyDescent="0.25">
      <c r="E70" s="13"/>
    </row>
    <row r="71" spans="5:5" x14ac:dyDescent="0.25">
      <c r="E71" s="13"/>
    </row>
    <row r="72" spans="5:5" x14ac:dyDescent="0.25">
      <c r="E72" s="13"/>
    </row>
    <row r="73" spans="5:5" x14ac:dyDescent="0.25">
      <c r="E73" s="13"/>
    </row>
    <row r="74" spans="5:5" x14ac:dyDescent="0.25">
      <c r="E74" s="13"/>
    </row>
    <row r="75" spans="5:5" x14ac:dyDescent="0.25">
      <c r="E75" s="13"/>
    </row>
    <row r="76" spans="5:5" x14ac:dyDescent="0.25">
      <c r="E76" s="13"/>
    </row>
    <row r="77" spans="5:5" x14ac:dyDescent="0.25">
      <c r="E77" s="13"/>
    </row>
    <row r="78" spans="5:5" x14ac:dyDescent="0.25">
      <c r="E78" s="13"/>
    </row>
    <row r="79" spans="5:5" x14ac:dyDescent="0.25">
      <c r="E79" s="13"/>
    </row>
    <row r="80" spans="5:5" x14ac:dyDescent="0.25">
      <c r="E80" s="13"/>
    </row>
    <row r="81" spans="5:5" x14ac:dyDescent="0.25">
      <c r="E81" s="13"/>
    </row>
    <row r="82" spans="5:5" x14ac:dyDescent="0.25">
      <c r="E82" s="13"/>
    </row>
    <row r="83" spans="5:5" x14ac:dyDescent="0.25">
      <c r="E83" s="13"/>
    </row>
    <row r="84" spans="5:5" x14ac:dyDescent="0.25">
      <c r="E84" s="13"/>
    </row>
    <row r="85" spans="5:5" x14ac:dyDescent="0.25">
      <c r="E85" s="13"/>
    </row>
    <row r="86" spans="5:5" x14ac:dyDescent="0.25">
      <c r="E86" s="13"/>
    </row>
    <row r="87" spans="5:5" x14ac:dyDescent="0.25">
      <c r="E87" s="13"/>
    </row>
    <row r="88" spans="5:5" x14ac:dyDescent="0.25">
      <c r="E88" s="13"/>
    </row>
    <row r="89" spans="5:5" x14ac:dyDescent="0.25">
      <c r="E89" s="13"/>
    </row>
    <row r="90" spans="5:5" x14ac:dyDescent="0.25">
      <c r="E90" s="13"/>
    </row>
  </sheetData>
  <mergeCells count="1">
    <mergeCell ref="A1:B1"/>
  </mergeCells>
  <hyperlinks>
    <hyperlink ref="A1:B1" location="Contents!A1" display="BACK: Contents" xr:uid="{51D2C755-9555-44AC-8508-C29134D00123}"/>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22860-50BB-4BC9-8789-6EFD4E727594}">
  <sheetPr>
    <tabColor rgb="FFDCE8EC"/>
    <pageSetUpPr autoPageBreaks="0"/>
  </sheetPr>
  <dimension ref="A2:M62"/>
  <sheetViews>
    <sheetView showGridLines="0" topLeftCell="A7" zoomScaleNormal="100" workbookViewId="0">
      <selection activeCell="R50" sqref="R50"/>
    </sheetView>
  </sheetViews>
  <sheetFormatPr defaultRowHeight="11.25" x14ac:dyDescent="0.25"/>
  <cols>
    <col min="1" max="1" width="2.140625" style="64" customWidth="1"/>
    <col min="2" max="4" width="10.140625" style="65" customWidth="1"/>
    <col min="5" max="5" width="10.140625" style="80" customWidth="1"/>
    <col min="6" max="13" width="10.140625" style="65" customWidth="1"/>
    <col min="14" max="16384" width="9.140625" style="64"/>
  </cols>
  <sheetData>
    <row r="2" spans="1:13" s="62" customFormat="1" ht="14.25" x14ac:dyDescent="0.25">
      <c r="A2" s="64"/>
      <c r="B2" s="98"/>
      <c r="C2" s="99"/>
      <c r="D2" s="99"/>
      <c r="E2" s="99"/>
      <c r="F2" s="99"/>
      <c r="G2" s="99"/>
      <c r="H2" s="99"/>
      <c r="I2" s="99"/>
      <c r="J2" s="99"/>
      <c r="K2" s="99"/>
      <c r="L2" s="99"/>
      <c r="M2" s="100"/>
    </row>
    <row r="3" spans="1:13" s="61" customFormat="1" ht="12" x14ac:dyDescent="0.25">
      <c r="B3" s="90"/>
      <c r="E3" s="91"/>
      <c r="M3" s="92"/>
    </row>
    <row r="4" spans="1:13" s="62" customFormat="1" ht="30.75" customHeight="1" thickBot="1" x14ac:dyDescent="0.3">
      <c r="A4" s="61"/>
      <c r="B4" s="93"/>
      <c r="C4" s="94"/>
      <c r="D4" s="101" t="s">
        <v>174</v>
      </c>
      <c r="E4" s="95"/>
      <c r="F4" s="96"/>
      <c r="G4" s="96"/>
      <c r="H4" s="96"/>
      <c r="I4" s="96"/>
      <c r="J4" s="96"/>
      <c r="K4" s="96"/>
      <c r="L4" s="96"/>
      <c r="M4" s="97"/>
    </row>
    <row r="5" spans="1:13" s="63" customFormat="1" ht="28.5" customHeight="1" thickBot="1" x14ac:dyDescent="0.3">
      <c r="A5" s="61"/>
      <c r="B5" s="113"/>
      <c r="C5" s="114"/>
      <c r="D5" s="115" t="s">
        <v>166</v>
      </c>
      <c r="E5" s="116"/>
      <c r="F5" s="117"/>
      <c r="G5" s="118"/>
      <c r="H5" s="118"/>
      <c r="I5" s="118"/>
      <c r="J5" s="118"/>
      <c r="K5" s="118"/>
      <c r="L5" s="118"/>
      <c r="M5" s="119"/>
    </row>
    <row r="6" spans="1:13" ht="12" x14ac:dyDescent="0.2">
      <c r="A6" s="61"/>
      <c r="B6" s="76"/>
      <c r="D6" s="77"/>
      <c r="E6" s="68"/>
      <c r="F6" s="77"/>
      <c r="M6" s="74"/>
    </row>
    <row r="7" spans="1:13" x14ac:dyDescent="0.2">
      <c r="B7" s="76"/>
      <c r="D7" s="77"/>
      <c r="E7" s="68"/>
      <c r="F7" s="77"/>
      <c r="M7" s="74"/>
    </row>
    <row r="8" spans="1:13" x14ac:dyDescent="0.2">
      <c r="B8" s="76"/>
      <c r="C8" s="78"/>
      <c r="D8" s="68"/>
      <c r="E8" s="68"/>
      <c r="F8" s="77"/>
      <c r="M8" s="74"/>
    </row>
    <row r="9" spans="1:13" s="66" customFormat="1" ht="28.5" customHeight="1" x14ac:dyDescent="0.25">
      <c r="A9" s="64"/>
      <c r="B9" s="75"/>
      <c r="C9" s="71"/>
      <c r="D9" s="69"/>
      <c r="E9" s="69"/>
      <c r="F9" s="69"/>
      <c r="G9" s="70"/>
      <c r="H9" s="70"/>
      <c r="I9" s="70"/>
      <c r="J9" s="70"/>
      <c r="K9" s="70"/>
      <c r="L9" s="70"/>
      <c r="M9" s="72"/>
    </row>
    <row r="10" spans="1:13" s="65" customFormat="1" x14ac:dyDescent="0.2">
      <c r="A10" s="66"/>
      <c r="B10" s="82"/>
      <c r="C10" s="81"/>
      <c r="D10" s="83"/>
      <c r="E10" s="83"/>
      <c r="F10" s="83"/>
      <c r="G10" s="84"/>
      <c r="H10" s="84"/>
      <c r="I10" s="84"/>
      <c r="J10" s="84"/>
      <c r="K10" s="84"/>
      <c r="L10" s="84"/>
      <c r="M10" s="85"/>
    </row>
    <row r="11" spans="1:13" s="65" customFormat="1" ht="11.25" customHeight="1" x14ac:dyDescent="0.2">
      <c r="A11" s="64"/>
      <c r="B11" s="82"/>
      <c r="C11" s="81"/>
      <c r="D11" s="81"/>
      <c r="E11" s="81"/>
      <c r="F11" s="81"/>
      <c r="G11" s="81"/>
      <c r="H11" s="81"/>
      <c r="I11" s="81"/>
      <c r="J11" s="81"/>
      <c r="K11" s="81"/>
      <c r="L11" s="81"/>
      <c r="M11" s="85"/>
    </row>
    <row r="12" spans="1:13" s="65" customFormat="1" x14ac:dyDescent="0.2">
      <c r="A12" s="66"/>
      <c r="B12" s="82"/>
      <c r="C12" s="81"/>
      <c r="D12" s="83"/>
      <c r="E12" s="83"/>
      <c r="F12" s="83"/>
      <c r="G12" s="84"/>
      <c r="H12" s="84"/>
      <c r="I12" s="84"/>
      <c r="J12" s="84"/>
      <c r="K12" s="84"/>
      <c r="L12" s="84"/>
      <c r="M12" s="85"/>
    </row>
    <row r="13" spans="1:13" s="65" customFormat="1" x14ac:dyDescent="0.2">
      <c r="A13" s="64"/>
      <c r="B13" s="82"/>
      <c r="C13" s="81"/>
      <c r="D13" s="81"/>
      <c r="E13" s="81"/>
      <c r="F13" s="81"/>
      <c r="G13" s="81"/>
      <c r="H13" s="81"/>
      <c r="I13" s="81"/>
      <c r="J13" s="81"/>
      <c r="K13" s="81"/>
      <c r="L13" s="81"/>
      <c r="M13" s="85"/>
    </row>
    <row r="14" spans="1:13" s="65" customFormat="1" ht="11.25" customHeight="1" x14ac:dyDescent="0.2">
      <c r="A14" s="66"/>
      <c r="B14" s="82"/>
      <c r="C14" s="81"/>
      <c r="D14" s="81"/>
      <c r="E14" s="81"/>
      <c r="F14" s="81"/>
      <c r="G14" s="81"/>
      <c r="H14" s="81"/>
      <c r="I14" s="81"/>
      <c r="J14" s="81"/>
      <c r="K14" s="81"/>
      <c r="L14" s="81"/>
      <c r="M14" s="85"/>
    </row>
    <row r="15" spans="1:13" s="65" customFormat="1" x14ac:dyDescent="0.2">
      <c r="A15" s="64"/>
      <c r="B15" s="82"/>
      <c r="C15" s="81"/>
      <c r="D15" s="81"/>
      <c r="E15" s="81"/>
      <c r="F15" s="81"/>
      <c r="G15" s="81"/>
      <c r="H15" s="81"/>
      <c r="I15" s="81"/>
      <c r="J15" s="81"/>
      <c r="K15" s="81"/>
      <c r="L15" s="81"/>
      <c r="M15" s="85"/>
    </row>
    <row r="16" spans="1:13" s="65" customFormat="1" x14ac:dyDescent="0.2">
      <c r="A16" s="66"/>
      <c r="B16" s="82"/>
      <c r="C16" s="81"/>
      <c r="D16" s="81"/>
      <c r="E16" s="81"/>
      <c r="F16" s="81"/>
      <c r="G16" s="81"/>
      <c r="H16" s="81"/>
      <c r="I16" s="81"/>
      <c r="J16" s="81"/>
      <c r="K16" s="81"/>
      <c r="L16" s="81"/>
      <c r="M16" s="85"/>
    </row>
    <row r="17" spans="1:13" s="65" customFormat="1" x14ac:dyDescent="0.2">
      <c r="A17" s="64"/>
      <c r="B17" s="82"/>
      <c r="C17" s="81"/>
      <c r="D17" s="81"/>
      <c r="E17" s="81"/>
      <c r="F17" s="81"/>
      <c r="G17" s="81"/>
      <c r="H17" s="81"/>
      <c r="I17" s="81"/>
      <c r="J17" s="81"/>
      <c r="K17" s="81"/>
      <c r="L17" s="81"/>
      <c r="M17" s="85"/>
    </row>
    <row r="18" spans="1:13" s="65" customFormat="1" x14ac:dyDescent="0.2">
      <c r="A18" s="66"/>
      <c r="B18" s="82"/>
      <c r="C18" s="81"/>
      <c r="D18" s="81"/>
      <c r="E18" s="81"/>
      <c r="F18" s="81"/>
      <c r="G18" s="81"/>
      <c r="H18" s="81"/>
      <c r="I18" s="81"/>
      <c r="J18" s="81"/>
      <c r="K18" s="81"/>
      <c r="L18" s="81"/>
      <c r="M18" s="85"/>
    </row>
    <row r="19" spans="1:13" s="65" customFormat="1" x14ac:dyDescent="0.2">
      <c r="A19" s="64"/>
      <c r="B19" s="82"/>
      <c r="C19" s="81"/>
      <c r="D19" s="81"/>
      <c r="E19" s="81"/>
      <c r="F19" s="81"/>
      <c r="G19" s="81"/>
      <c r="H19" s="81"/>
      <c r="I19" s="81"/>
      <c r="J19" s="81"/>
      <c r="K19" s="81"/>
      <c r="L19" s="81"/>
      <c r="M19" s="85"/>
    </row>
    <row r="20" spans="1:13" s="65" customFormat="1" x14ac:dyDescent="0.2">
      <c r="A20" s="66"/>
      <c r="B20" s="82"/>
      <c r="C20" s="81"/>
      <c r="D20" s="81"/>
      <c r="E20" s="81"/>
      <c r="F20" s="81"/>
      <c r="G20" s="81"/>
      <c r="H20" s="81"/>
      <c r="I20" s="81"/>
      <c r="J20" s="81"/>
      <c r="K20" s="81"/>
      <c r="L20" s="81"/>
      <c r="M20" s="85"/>
    </row>
    <row r="21" spans="1:13" s="65" customFormat="1" x14ac:dyDescent="0.2">
      <c r="A21" s="64"/>
      <c r="B21" s="82"/>
      <c r="C21" s="81"/>
      <c r="D21" s="81"/>
      <c r="E21" s="81"/>
      <c r="F21" s="81"/>
      <c r="G21" s="81"/>
      <c r="H21" s="81"/>
      <c r="I21" s="81"/>
      <c r="J21" s="81"/>
      <c r="K21" s="81"/>
      <c r="L21" s="81"/>
      <c r="M21" s="85"/>
    </row>
    <row r="22" spans="1:13" s="65" customFormat="1" x14ac:dyDescent="0.2">
      <c r="A22" s="66"/>
      <c r="B22" s="82"/>
      <c r="C22" s="81"/>
      <c r="D22" s="81"/>
      <c r="E22" s="81"/>
      <c r="F22" s="81"/>
      <c r="G22" s="81"/>
      <c r="H22" s="81"/>
      <c r="I22" s="81"/>
      <c r="J22" s="81"/>
      <c r="K22" s="81"/>
      <c r="L22" s="81"/>
      <c r="M22" s="85"/>
    </row>
    <row r="23" spans="1:13" s="65" customFormat="1" x14ac:dyDescent="0.2">
      <c r="A23" s="64"/>
      <c r="B23" s="82"/>
      <c r="C23" s="81"/>
      <c r="D23" s="81"/>
      <c r="E23" s="81"/>
      <c r="F23" s="81"/>
      <c r="G23" s="81"/>
      <c r="H23" s="81"/>
      <c r="I23" s="81"/>
      <c r="J23" s="81"/>
      <c r="K23" s="81"/>
      <c r="L23" s="81"/>
      <c r="M23" s="85"/>
    </row>
    <row r="24" spans="1:13" s="65" customFormat="1" x14ac:dyDescent="0.2">
      <c r="A24" s="64"/>
      <c r="B24" s="82"/>
      <c r="C24" s="81"/>
      <c r="D24" s="81"/>
      <c r="E24" s="81"/>
      <c r="F24" s="81"/>
      <c r="G24" s="81"/>
      <c r="H24" s="81"/>
      <c r="I24" s="81"/>
      <c r="J24" s="81"/>
      <c r="K24" s="81"/>
      <c r="L24" s="81"/>
      <c r="M24" s="85"/>
    </row>
    <row r="25" spans="1:13" s="65" customFormat="1" x14ac:dyDescent="0.2">
      <c r="A25" s="64"/>
      <c r="B25" s="82"/>
      <c r="C25" s="81"/>
      <c r="D25" s="81"/>
      <c r="E25" s="81"/>
      <c r="F25" s="81"/>
      <c r="G25" s="81"/>
      <c r="H25" s="81"/>
      <c r="I25" s="81"/>
      <c r="J25" s="81"/>
      <c r="K25" s="81"/>
      <c r="L25" s="81"/>
      <c r="M25" s="85"/>
    </row>
    <row r="26" spans="1:13" s="65" customFormat="1" x14ac:dyDescent="0.2">
      <c r="A26" s="64"/>
      <c r="B26" s="82"/>
      <c r="C26" s="81"/>
      <c r="D26" s="81"/>
      <c r="E26" s="81"/>
      <c r="F26" s="81"/>
      <c r="G26" s="81"/>
      <c r="H26" s="81"/>
      <c r="I26" s="81"/>
      <c r="J26" s="81"/>
      <c r="K26" s="81"/>
      <c r="L26" s="81"/>
      <c r="M26" s="85"/>
    </row>
    <row r="27" spans="1:13" s="65" customFormat="1" x14ac:dyDescent="0.2">
      <c r="A27" s="64"/>
      <c r="B27" s="82"/>
      <c r="C27" s="81"/>
      <c r="D27" s="81"/>
      <c r="E27" s="81"/>
      <c r="F27" s="81"/>
      <c r="G27" s="81"/>
      <c r="H27" s="81"/>
      <c r="I27" s="81"/>
      <c r="J27" s="81"/>
      <c r="K27" s="81"/>
      <c r="L27" s="81"/>
      <c r="M27" s="85"/>
    </row>
    <row r="28" spans="1:13" s="65" customFormat="1" x14ac:dyDescent="0.2">
      <c r="A28" s="64"/>
      <c r="B28" s="82"/>
      <c r="C28" s="81"/>
      <c r="D28" s="81"/>
      <c r="E28" s="81"/>
      <c r="F28" s="81"/>
      <c r="G28" s="81"/>
      <c r="H28" s="81"/>
      <c r="I28" s="81"/>
      <c r="J28" s="81"/>
      <c r="K28" s="81"/>
      <c r="L28" s="81"/>
      <c r="M28" s="85"/>
    </row>
    <row r="29" spans="1:13" s="65" customFormat="1" x14ac:dyDescent="0.2">
      <c r="A29" s="64"/>
      <c r="B29" s="82"/>
      <c r="C29" s="81"/>
      <c r="D29" s="81"/>
      <c r="E29" s="81"/>
      <c r="F29" s="81"/>
      <c r="G29" s="81"/>
      <c r="H29" s="81"/>
      <c r="I29" s="81"/>
      <c r="J29" s="81"/>
      <c r="K29" s="81"/>
      <c r="L29" s="81"/>
      <c r="M29" s="85"/>
    </row>
    <row r="30" spans="1:13" s="65" customFormat="1" x14ac:dyDescent="0.2">
      <c r="A30" s="64"/>
      <c r="B30" s="82"/>
      <c r="C30" s="81"/>
      <c r="D30" s="81"/>
      <c r="E30" s="81"/>
      <c r="F30" s="81"/>
      <c r="G30" s="81"/>
      <c r="H30" s="81"/>
      <c r="I30" s="81"/>
      <c r="J30" s="81"/>
      <c r="K30" s="81"/>
      <c r="L30" s="81"/>
      <c r="M30" s="85"/>
    </row>
    <row r="31" spans="1:13" s="65" customFormat="1" x14ac:dyDescent="0.2">
      <c r="A31" s="64"/>
      <c r="B31" s="82"/>
      <c r="C31" s="81"/>
      <c r="D31" s="81"/>
      <c r="E31" s="81"/>
      <c r="F31" s="81"/>
      <c r="G31" s="81"/>
      <c r="H31" s="81"/>
      <c r="I31" s="81"/>
      <c r="J31" s="81"/>
      <c r="K31" s="81"/>
      <c r="L31" s="81"/>
      <c r="M31" s="85"/>
    </row>
    <row r="32" spans="1:13" s="65" customFormat="1" x14ac:dyDescent="0.2">
      <c r="A32" s="64"/>
      <c r="B32" s="82"/>
      <c r="C32" s="81"/>
      <c r="D32" s="81"/>
      <c r="E32" s="81"/>
      <c r="F32" s="81"/>
      <c r="G32" s="81"/>
      <c r="H32" s="81"/>
      <c r="I32" s="81"/>
      <c r="J32" s="81"/>
      <c r="K32" s="81"/>
      <c r="L32" s="81"/>
      <c r="M32" s="85"/>
    </row>
    <row r="33" spans="1:13" s="65" customFormat="1" ht="11.25" customHeight="1" x14ac:dyDescent="0.2">
      <c r="A33" s="64"/>
      <c r="B33" s="82"/>
      <c r="C33" s="81"/>
      <c r="D33" s="81"/>
      <c r="E33" s="81"/>
      <c r="F33" s="81"/>
      <c r="G33" s="81"/>
      <c r="H33" s="81"/>
      <c r="I33" s="81"/>
      <c r="J33" s="81"/>
      <c r="K33" s="81"/>
      <c r="L33" s="81"/>
      <c r="M33" s="85"/>
    </row>
    <row r="34" spans="1:13" s="65" customFormat="1" x14ac:dyDescent="0.2">
      <c r="A34" s="64"/>
      <c r="B34" s="82"/>
      <c r="C34" s="81"/>
      <c r="D34" s="81"/>
      <c r="E34" s="81"/>
      <c r="F34" s="81"/>
      <c r="G34" s="81"/>
      <c r="H34" s="81"/>
      <c r="I34" s="81"/>
      <c r="J34" s="81"/>
      <c r="K34" s="81"/>
      <c r="L34" s="81"/>
      <c r="M34" s="85"/>
    </row>
    <row r="35" spans="1:13" s="65" customFormat="1" x14ac:dyDescent="0.2">
      <c r="A35" s="64"/>
      <c r="B35" s="79"/>
      <c r="C35" s="67"/>
      <c r="D35" s="68"/>
      <c r="E35" s="68"/>
      <c r="F35" s="68"/>
      <c r="M35" s="74"/>
    </row>
    <row r="36" spans="1:13" s="67" customFormat="1" x14ac:dyDescent="0.2">
      <c r="A36" s="64"/>
      <c r="B36" s="73"/>
      <c r="C36" s="65"/>
      <c r="D36" s="65"/>
      <c r="E36" s="65"/>
      <c r="F36" s="65"/>
      <c r="G36" s="65"/>
      <c r="H36" s="65"/>
      <c r="I36" s="65"/>
      <c r="J36" s="65"/>
      <c r="K36" s="65"/>
      <c r="L36" s="65"/>
      <c r="M36" s="74"/>
    </row>
    <row r="37" spans="1:13" x14ac:dyDescent="0.25">
      <c r="B37" s="73"/>
      <c r="M37" s="74"/>
    </row>
    <row r="38" spans="1:13" x14ac:dyDescent="0.25">
      <c r="B38" s="73"/>
      <c r="M38" s="74"/>
    </row>
    <row r="39" spans="1:13" x14ac:dyDescent="0.25">
      <c r="B39" s="73"/>
      <c r="M39" s="74"/>
    </row>
    <row r="40" spans="1:13" x14ac:dyDescent="0.25">
      <c r="B40" s="73"/>
      <c r="M40" s="74"/>
    </row>
    <row r="41" spans="1:13" x14ac:dyDescent="0.25">
      <c r="B41" s="73"/>
      <c r="M41" s="74"/>
    </row>
    <row r="42" spans="1:13" x14ac:dyDescent="0.25">
      <c r="B42" s="73"/>
      <c r="M42" s="74"/>
    </row>
    <row r="43" spans="1:13" x14ac:dyDescent="0.25">
      <c r="B43" s="73"/>
      <c r="M43" s="74"/>
    </row>
    <row r="44" spans="1:13" x14ac:dyDescent="0.25">
      <c r="B44" s="73"/>
      <c r="M44" s="74"/>
    </row>
    <row r="45" spans="1:13" x14ac:dyDescent="0.25">
      <c r="B45" s="73"/>
      <c r="M45" s="74"/>
    </row>
    <row r="46" spans="1:13" x14ac:dyDescent="0.25">
      <c r="B46" s="73"/>
      <c r="M46" s="74"/>
    </row>
    <row r="47" spans="1:13" x14ac:dyDescent="0.25">
      <c r="B47" s="73"/>
      <c r="M47" s="74"/>
    </row>
    <row r="48" spans="1:13" x14ac:dyDescent="0.25">
      <c r="B48" s="73"/>
      <c r="M48" s="74"/>
    </row>
    <row r="49" spans="2:13" x14ac:dyDescent="0.25">
      <c r="B49" s="73"/>
      <c r="M49" s="74"/>
    </row>
    <row r="50" spans="2:13" x14ac:dyDescent="0.25">
      <c r="B50" s="73"/>
      <c r="M50" s="74"/>
    </row>
    <row r="51" spans="2:13" x14ac:dyDescent="0.25">
      <c r="B51" s="73"/>
      <c r="M51" s="74"/>
    </row>
    <row r="52" spans="2:13" x14ac:dyDescent="0.25">
      <c r="B52" s="73"/>
      <c r="M52" s="74"/>
    </row>
    <row r="53" spans="2:13" x14ac:dyDescent="0.25">
      <c r="B53" s="73"/>
      <c r="M53" s="74"/>
    </row>
    <row r="54" spans="2:13" x14ac:dyDescent="0.25">
      <c r="B54" s="73"/>
      <c r="M54" s="74"/>
    </row>
    <row r="55" spans="2:13" x14ac:dyDescent="0.25">
      <c r="B55" s="73"/>
      <c r="M55" s="74"/>
    </row>
    <row r="56" spans="2:13" x14ac:dyDescent="0.25">
      <c r="B56" s="73"/>
      <c r="M56" s="74"/>
    </row>
    <row r="57" spans="2:13" x14ac:dyDescent="0.25">
      <c r="B57" s="73"/>
      <c r="M57" s="74"/>
    </row>
    <row r="58" spans="2:13" x14ac:dyDescent="0.25">
      <c r="B58" s="73"/>
      <c r="M58" s="74"/>
    </row>
    <row r="59" spans="2:13" x14ac:dyDescent="0.25">
      <c r="B59" s="73"/>
      <c r="M59" s="74"/>
    </row>
    <row r="60" spans="2:13" x14ac:dyDescent="0.25">
      <c r="B60" s="73"/>
      <c r="M60" s="74"/>
    </row>
    <row r="61" spans="2:13" x14ac:dyDescent="0.25">
      <c r="B61" s="73"/>
      <c r="M61" s="74"/>
    </row>
    <row r="62" spans="2:13" x14ac:dyDescent="0.25">
      <c r="B62" s="86"/>
      <c r="C62" s="87"/>
      <c r="D62" s="87"/>
      <c r="E62" s="88"/>
      <c r="F62" s="87"/>
      <c r="G62" s="87"/>
      <c r="H62" s="87"/>
      <c r="I62" s="87"/>
      <c r="J62" s="87"/>
      <c r="K62" s="87"/>
      <c r="L62" s="87"/>
      <c r="M62" s="89"/>
    </row>
  </sheetData>
  <pageMargins left="0.25" right="0.25"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3B66C-5D3B-446B-8C22-64D19B4D67ED}">
  <sheetPr>
    <tabColor rgb="FF015890"/>
  </sheetPr>
  <dimension ref="A1:X55"/>
  <sheetViews>
    <sheetView showGridLines="0" topLeftCell="L1" workbookViewId="0">
      <selection activeCell="L1" sqref="L1"/>
    </sheetView>
  </sheetViews>
  <sheetFormatPr defaultRowHeight="15" x14ac:dyDescent="0.25"/>
  <cols>
    <col min="1" max="1" width="13.140625" hidden="1" customWidth="1"/>
    <col min="2" max="11" width="0" hidden="1" customWidth="1"/>
    <col min="13" max="19" width="11.140625" bestFit="1" customWidth="1"/>
  </cols>
  <sheetData>
    <row r="1" spans="1:24" ht="18.75" x14ac:dyDescent="0.3">
      <c r="A1" t="s">
        <v>386</v>
      </c>
      <c r="L1" s="208" t="s">
        <v>387</v>
      </c>
    </row>
    <row r="3" spans="1:24" x14ac:dyDescent="0.25">
      <c r="A3">
        <v>1</v>
      </c>
      <c r="L3" s="210" t="str">
        <f>CONCATENATE("Page ",A3)</f>
        <v>Page 1</v>
      </c>
      <c r="M3" s="210" t="str">
        <f t="shared" ref="M3:M4" si="0">IF(ISBLANK(B3),"",CONCATENATE("[","GRI",B3,"]"))</f>
        <v/>
      </c>
      <c r="N3" s="210" t="str">
        <f t="shared" ref="N3:N55" si="1">IF(ISBLANK(C3),"",CONCATENATE("[","GRI",C3,"]"))</f>
        <v/>
      </c>
      <c r="O3" s="210" t="str">
        <f t="shared" ref="O3:O55" si="2">IF(ISBLANK(D3),"",CONCATENATE("[","GRI",D3,"]"))</f>
        <v/>
      </c>
      <c r="P3" s="210" t="str">
        <f t="shared" ref="P3:P55" si="3">IF(ISBLANK(E3),"",CONCATENATE("[","GRI",E3,"]"))</f>
        <v/>
      </c>
      <c r="Q3" s="210" t="str">
        <f t="shared" ref="Q3:Q55" si="4">IF(ISBLANK(F3),"",CONCATENATE("[","GRI",F3,"]"))</f>
        <v/>
      </c>
      <c r="R3" s="210" t="str">
        <f t="shared" ref="R3:R55" si="5">IF(ISBLANK(G3),"",CONCATENATE("[","GRI",G3,"]"))</f>
        <v/>
      </c>
      <c r="S3" s="210" t="str">
        <f t="shared" ref="S3:S55" si="6">IF(ISBLANK(H3),"",CONCATENATE("[","GRI",H3,"]"))</f>
        <v/>
      </c>
      <c r="T3" s="210"/>
    </row>
    <row r="4" spans="1:24" x14ac:dyDescent="0.25">
      <c r="A4">
        <v>2</v>
      </c>
      <c r="L4" s="210" t="str">
        <f t="shared" ref="L4:L55" si="7">CONCATENATE("Page ",A4)</f>
        <v>Page 2</v>
      </c>
      <c r="M4" s="210" t="str">
        <f t="shared" si="0"/>
        <v/>
      </c>
      <c r="N4" s="210" t="str">
        <f t="shared" si="1"/>
        <v/>
      </c>
      <c r="O4" s="210" t="str">
        <f t="shared" si="2"/>
        <v/>
      </c>
      <c r="P4" s="210" t="str">
        <f t="shared" si="3"/>
        <v/>
      </c>
      <c r="Q4" s="210" t="str">
        <f t="shared" si="4"/>
        <v/>
      </c>
      <c r="R4" s="210" t="str">
        <f t="shared" si="5"/>
        <v/>
      </c>
      <c r="S4" s="210" t="str">
        <f t="shared" si="6"/>
        <v/>
      </c>
      <c r="T4" s="210"/>
    </row>
    <row r="5" spans="1:24" x14ac:dyDescent="0.25">
      <c r="A5">
        <v>3</v>
      </c>
      <c r="B5" s="197" t="s">
        <v>122</v>
      </c>
      <c r="C5" s="197" t="s">
        <v>101</v>
      </c>
      <c r="D5" s="197" t="s">
        <v>100</v>
      </c>
      <c r="E5" s="197" t="s">
        <v>99</v>
      </c>
      <c r="F5" s="197" t="s">
        <v>98</v>
      </c>
      <c r="G5" s="197" t="s">
        <v>97</v>
      </c>
      <c r="H5" s="197" t="s">
        <v>96</v>
      </c>
      <c r="L5" s="210" t="str">
        <f t="shared" si="7"/>
        <v>Page 3</v>
      </c>
      <c r="M5" s="210" t="str">
        <f>IF(ISBLANK(B5),"",CONCATENATE("[","GRI",B5,"]"))</f>
        <v>[GRI102-1]</v>
      </c>
      <c r="N5" s="210" t="str">
        <f t="shared" si="1"/>
        <v>[GRI102-50]</v>
      </c>
      <c r="O5" s="210" t="str">
        <f t="shared" si="2"/>
        <v>[GRI102-51]</v>
      </c>
      <c r="P5" s="210" t="str">
        <f t="shared" si="3"/>
        <v>[GRI102-52]</v>
      </c>
      <c r="Q5" s="210" t="str">
        <f t="shared" si="4"/>
        <v>[GRI102-53]</v>
      </c>
      <c r="R5" s="210" t="str">
        <f t="shared" si="5"/>
        <v>[GRI102-54]</v>
      </c>
      <c r="S5" s="210" t="str">
        <f t="shared" si="6"/>
        <v>[GRI102-56]</v>
      </c>
      <c r="T5" s="210"/>
    </row>
    <row r="6" spans="1:24" x14ac:dyDescent="0.25">
      <c r="A6">
        <v>4</v>
      </c>
      <c r="B6" s="197" t="s">
        <v>119</v>
      </c>
      <c r="C6" s="197" t="s">
        <v>102</v>
      </c>
      <c r="L6" s="210" t="str">
        <f t="shared" si="7"/>
        <v>Page 4</v>
      </c>
      <c r="M6" s="210" t="str">
        <f t="shared" ref="M6:M55" si="8">IF(ISBLANK(B6),"",CONCATENATE("[","GRI",B6,"]"))</f>
        <v>[GRI102-9]</v>
      </c>
      <c r="N6" s="210" t="str">
        <f t="shared" si="1"/>
        <v>[GRI102-46]</v>
      </c>
      <c r="O6" s="210" t="str">
        <f t="shared" si="2"/>
        <v/>
      </c>
      <c r="P6" s="210" t="str">
        <f t="shared" si="3"/>
        <v/>
      </c>
      <c r="Q6" s="210" t="str">
        <f t="shared" si="4"/>
        <v/>
      </c>
      <c r="R6" s="210" t="str">
        <f t="shared" si="5"/>
        <v/>
      </c>
      <c r="S6" s="210" t="str">
        <f t="shared" si="6"/>
        <v/>
      </c>
      <c r="T6" s="210"/>
    </row>
    <row r="7" spans="1:24" x14ac:dyDescent="0.25">
      <c r="A7">
        <v>5</v>
      </c>
      <c r="L7" s="210" t="str">
        <f t="shared" si="7"/>
        <v>Page 5</v>
      </c>
      <c r="M7" s="210" t="str">
        <f t="shared" si="8"/>
        <v/>
      </c>
      <c r="N7" s="210" t="str">
        <f t="shared" si="1"/>
        <v/>
      </c>
      <c r="O7" s="210" t="str">
        <f t="shared" si="2"/>
        <v/>
      </c>
      <c r="P7" s="210" t="str">
        <f t="shared" si="3"/>
        <v/>
      </c>
      <c r="Q7" s="210" t="str">
        <f t="shared" si="4"/>
        <v/>
      </c>
      <c r="R7" s="210" t="str">
        <f t="shared" si="5"/>
        <v/>
      </c>
      <c r="S7" s="210" t="str">
        <f t="shared" si="6"/>
        <v/>
      </c>
      <c r="T7" s="210"/>
    </row>
    <row r="8" spans="1:24" x14ac:dyDescent="0.25">
      <c r="A8">
        <v>6</v>
      </c>
      <c r="L8" s="210" t="str">
        <f t="shared" si="7"/>
        <v>Page 6</v>
      </c>
      <c r="M8" s="210" t="str">
        <f t="shared" si="8"/>
        <v/>
      </c>
      <c r="N8" s="210" t="str">
        <f t="shared" si="1"/>
        <v/>
      </c>
      <c r="O8" s="210" t="str">
        <f t="shared" si="2"/>
        <v/>
      </c>
      <c r="P8" s="210" t="str">
        <f t="shared" si="3"/>
        <v/>
      </c>
      <c r="Q8" s="210" t="str">
        <f t="shared" si="4"/>
        <v/>
      </c>
      <c r="R8" s="210" t="str">
        <f t="shared" si="5"/>
        <v/>
      </c>
      <c r="S8" s="210" t="str">
        <f t="shared" si="6"/>
        <v/>
      </c>
      <c r="T8" s="210"/>
      <c r="X8" s="209"/>
    </row>
    <row r="9" spans="1:24" x14ac:dyDescent="0.25">
      <c r="A9">
        <v>7</v>
      </c>
      <c r="B9" s="197" t="s">
        <v>116</v>
      </c>
      <c r="L9" s="210" t="str">
        <f t="shared" si="7"/>
        <v>Page 7</v>
      </c>
      <c r="M9" s="210" t="str">
        <f t="shared" si="8"/>
        <v>[GRI102-12]</v>
      </c>
      <c r="N9" s="210" t="str">
        <f t="shared" si="1"/>
        <v/>
      </c>
      <c r="O9" s="210" t="str">
        <f t="shared" si="2"/>
        <v/>
      </c>
      <c r="P9" s="210" t="str">
        <f t="shared" si="3"/>
        <v/>
      </c>
      <c r="Q9" s="210" t="str">
        <f t="shared" si="4"/>
        <v/>
      </c>
      <c r="R9" s="210" t="str">
        <f t="shared" si="5"/>
        <v/>
      </c>
      <c r="S9" s="210" t="str">
        <f t="shared" si="6"/>
        <v/>
      </c>
      <c r="T9" s="210"/>
    </row>
    <row r="10" spans="1:24" x14ac:dyDescent="0.25">
      <c r="A10">
        <v>8</v>
      </c>
      <c r="B10" s="197" t="s">
        <v>118</v>
      </c>
      <c r="C10" s="197" t="s">
        <v>114</v>
      </c>
      <c r="L10" s="210" t="str">
        <f t="shared" si="7"/>
        <v>Page 8</v>
      </c>
      <c r="M10" s="210" t="str">
        <f t="shared" si="8"/>
        <v>[GRI102-10]</v>
      </c>
      <c r="N10" s="210" t="str">
        <f t="shared" si="1"/>
        <v>[GRI102-14]</v>
      </c>
      <c r="O10" s="210" t="str">
        <f t="shared" si="2"/>
        <v/>
      </c>
      <c r="P10" s="210" t="str">
        <f t="shared" si="3"/>
        <v/>
      </c>
      <c r="Q10" s="210" t="str">
        <f t="shared" si="4"/>
        <v/>
      </c>
      <c r="R10" s="210" t="str">
        <f t="shared" si="5"/>
        <v/>
      </c>
      <c r="S10" s="210" t="str">
        <f t="shared" si="6"/>
        <v/>
      </c>
      <c r="T10" s="210"/>
    </row>
    <row r="11" spans="1:24" x14ac:dyDescent="0.25">
      <c r="A11">
        <v>9</v>
      </c>
      <c r="L11" s="210" t="str">
        <f t="shared" si="7"/>
        <v>Page 9</v>
      </c>
      <c r="M11" s="210" t="str">
        <f t="shared" si="8"/>
        <v/>
      </c>
      <c r="N11" s="210" t="str">
        <f t="shared" si="1"/>
        <v/>
      </c>
      <c r="O11" s="210" t="str">
        <f t="shared" si="2"/>
        <v/>
      </c>
      <c r="P11" s="210" t="str">
        <f t="shared" si="3"/>
        <v/>
      </c>
      <c r="Q11" s="210" t="str">
        <f t="shared" si="4"/>
        <v/>
      </c>
      <c r="R11" s="210" t="str">
        <f t="shared" si="5"/>
        <v/>
      </c>
      <c r="S11" s="210" t="str">
        <f t="shared" si="6"/>
        <v/>
      </c>
      <c r="T11" s="210"/>
    </row>
    <row r="12" spans="1:24" x14ac:dyDescent="0.25">
      <c r="A12">
        <v>10</v>
      </c>
      <c r="L12" s="210" t="str">
        <f t="shared" si="7"/>
        <v>Page 10</v>
      </c>
      <c r="M12" s="210" t="str">
        <f t="shared" si="8"/>
        <v/>
      </c>
      <c r="N12" s="210" t="str">
        <f t="shared" si="1"/>
        <v/>
      </c>
      <c r="O12" s="210" t="str">
        <f t="shared" si="2"/>
        <v/>
      </c>
      <c r="P12" s="210" t="str">
        <f t="shared" si="3"/>
        <v/>
      </c>
      <c r="Q12" s="210" t="str">
        <f t="shared" si="4"/>
        <v/>
      </c>
      <c r="R12" s="210" t="str">
        <f t="shared" si="5"/>
        <v/>
      </c>
      <c r="S12" s="210" t="str">
        <f t="shared" si="6"/>
        <v/>
      </c>
      <c r="T12" s="210"/>
    </row>
    <row r="13" spans="1:24" x14ac:dyDescent="0.25">
      <c r="A13">
        <v>11</v>
      </c>
      <c r="B13" s="197" t="s">
        <v>116</v>
      </c>
      <c r="C13" s="197" t="s">
        <v>113</v>
      </c>
      <c r="D13" s="201"/>
      <c r="L13" t="str">
        <f t="shared" si="7"/>
        <v>Page 11</v>
      </c>
      <c r="M13" t="str">
        <f t="shared" si="8"/>
        <v>[GRI102-12]</v>
      </c>
      <c r="N13" t="str">
        <f t="shared" si="1"/>
        <v>[GRI102-15]</v>
      </c>
      <c r="O13" t="str">
        <f t="shared" si="2"/>
        <v/>
      </c>
      <c r="P13" t="str">
        <f t="shared" si="3"/>
        <v/>
      </c>
      <c r="Q13" t="str">
        <f t="shared" si="4"/>
        <v/>
      </c>
      <c r="R13" t="str">
        <f t="shared" si="5"/>
        <v/>
      </c>
      <c r="S13" t="str">
        <f t="shared" si="6"/>
        <v/>
      </c>
    </row>
    <row r="14" spans="1:24" x14ac:dyDescent="0.25">
      <c r="A14">
        <v>12</v>
      </c>
      <c r="B14" s="197" t="s">
        <v>112</v>
      </c>
      <c r="L14" t="str">
        <f t="shared" si="7"/>
        <v>Page 12</v>
      </c>
      <c r="M14" t="str">
        <f t="shared" si="8"/>
        <v>[GRI102-16]</v>
      </c>
      <c r="N14" t="str">
        <f t="shared" si="1"/>
        <v/>
      </c>
      <c r="O14" t="str">
        <f t="shared" si="2"/>
        <v/>
      </c>
      <c r="P14" t="str">
        <f t="shared" si="3"/>
        <v/>
      </c>
      <c r="Q14" t="str">
        <f t="shared" si="4"/>
        <v/>
      </c>
      <c r="R14" t="str">
        <f t="shared" si="5"/>
        <v/>
      </c>
      <c r="S14" t="str">
        <f t="shared" si="6"/>
        <v/>
      </c>
    </row>
    <row r="15" spans="1:24" x14ac:dyDescent="0.25">
      <c r="A15">
        <v>13</v>
      </c>
      <c r="B15" s="197" t="s">
        <v>111</v>
      </c>
      <c r="C15" s="197" t="s">
        <v>109</v>
      </c>
      <c r="D15" s="197" t="s">
        <v>107</v>
      </c>
      <c r="L15" t="str">
        <f t="shared" si="7"/>
        <v>Page 13</v>
      </c>
      <c r="M15" t="str">
        <f t="shared" si="8"/>
        <v>[GRI102-18]</v>
      </c>
      <c r="N15" t="str">
        <f t="shared" si="1"/>
        <v>[GRI102-20]</v>
      </c>
      <c r="O15" t="str">
        <f t="shared" si="2"/>
        <v>[GRI102-32]</v>
      </c>
      <c r="P15" t="str">
        <f t="shared" si="3"/>
        <v/>
      </c>
      <c r="Q15" t="str">
        <f t="shared" si="4"/>
        <v/>
      </c>
      <c r="R15" t="str">
        <f t="shared" si="5"/>
        <v/>
      </c>
      <c r="S15" t="str">
        <f t="shared" si="6"/>
        <v/>
      </c>
    </row>
    <row r="16" spans="1:24" x14ac:dyDescent="0.25">
      <c r="A16">
        <v>14</v>
      </c>
      <c r="B16" s="197" t="s">
        <v>113</v>
      </c>
      <c r="C16" s="197" t="s">
        <v>108</v>
      </c>
      <c r="D16" s="197" t="s">
        <v>104</v>
      </c>
      <c r="L16" t="str">
        <f t="shared" si="7"/>
        <v>Page 14</v>
      </c>
      <c r="M16" t="str">
        <f t="shared" si="8"/>
        <v>[GRI102-15]</v>
      </c>
      <c r="N16" t="str">
        <f t="shared" si="1"/>
        <v>[GRI102-31]</v>
      </c>
      <c r="O16" t="str">
        <f t="shared" si="2"/>
        <v>[GRI102-42]</v>
      </c>
      <c r="P16" t="str">
        <f t="shared" si="3"/>
        <v/>
      </c>
      <c r="Q16" t="str">
        <f t="shared" si="4"/>
        <v/>
      </c>
      <c r="R16" t="str">
        <f t="shared" si="5"/>
        <v/>
      </c>
      <c r="S16" t="str">
        <f t="shared" si="6"/>
        <v/>
      </c>
    </row>
    <row r="17" spans="1:19" x14ac:dyDescent="0.25">
      <c r="A17">
        <v>15</v>
      </c>
      <c r="B17" s="197" t="s">
        <v>112</v>
      </c>
      <c r="C17" s="201"/>
      <c r="L17" t="str">
        <f t="shared" si="7"/>
        <v>Page 15</v>
      </c>
      <c r="M17" t="str">
        <f t="shared" si="8"/>
        <v>[GRI102-16]</v>
      </c>
      <c r="N17" t="str">
        <f t="shared" si="1"/>
        <v/>
      </c>
      <c r="O17" t="str">
        <f t="shared" si="2"/>
        <v/>
      </c>
      <c r="P17" t="str">
        <f t="shared" si="3"/>
        <v/>
      </c>
      <c r="Q17" t="str">
        <f t="shared" si="4"/>
        <v/>
      </c>
      <c r="R17" t="str">
        <f t="shared" si="5"/>
        <v/>
      </c>
      <c r="S17" t="str">
        <f t="shared" si="6"/>
        <v/>
      </c>
    </row>
    <row r="18" spans="1:19" x14ac:dyDescent="0.25">
      <c r="A18">
        <v>16</v>
      </c>
      <c r="B18" s="197"/>
      <c r="L18" t="str">
        <f t="shared" si="7"/>
        <v>Page 16</v>
      </c>
      <c r="M18" t="str">
        <f t="shared" si="8"/>
        <v/>
      </c>
      <c r="N18" t="str">
        <f t="shared" si="1"/>
        <v/>
      </c>
      <c r="O18" t="str">
        <f t="shared" si="2"/>
        <v/>
      </c>
      <c r="P18" t="str">
        <f t="shared" si="3"/>
        <v/>
      </c>
      <c r="Q18" t="str">
        <f t="shared" si="4"/>
        <v/>
      </c>
      <c r="R18" t="str">
        <f t="shared" si="5"/>
        <v/>
      </c>
      <c r="S18" t="str">
        <f t="shared" si="6"/>
        <v/>
      </c>
    </row>
    <row r="19" spans="1:19" x14ac:dyDescent="0.25">
      <c r="A19">
        <v>17</v>
      </c>
      <c r="B19" s="197"/>
      <c r="L19" t="str">
        <f t="shared" si="7"/>
        <v>Page 17</v>
      </c>
      <c r="M19" t="str">
        <f t="shared" si="8"/>
        <v/>
      </c>
      <c r="N19" t="str">
        <f t="shared" si="1"/>
        <v/>
      </c>
      <c r="O19" t="str">
        <f t="shared" si="2"/>
        <v/>
      </c>
      <c r="P19" t="str">
        <f t="shared" si="3"/>
        <v/>
      </c>
      <c r="Q19" t="str">
        <f t="shared" si="4"/>
        <v/>
      </c>
      <c r="R19" t="str">
        <f t="shared" si="5"/>
        <v/>
      </c>
      <c r="S19" t="str">
        <f t="shared" si="6"/>
        <v/>
      </c>
    </row>
    <row r="20" spans="1:19" x14ac:dyDescent="0.25">
      <c r="A20">
        <v>18</v>
      </c>
      <c r="B20" s="197" t="s">
        <v>93</v>
      </c>
      <c r="L20" t="str">
        <f t="shared" si="7"/>
        <v>Page 18</v>
      </c>
      <c r="M20" t="str">
        <f t="shared" si="8"/>
        <v>[GRI203-2]</v>
      </c>
      <c r="N20" t="str">
        <f t="shared" si="1"/>
        <v/>
      </c>
      <c r="O20" t="str">
        <f t="shared" si="2"/>
        <v/>
      </c>
      <c r="P20" t="str">
        <f t="shared" si="3"/>
        <v/>
      </c>
      <c r="Q20" t="str">
        <f t="shared" si="4"/>
        <v/>
      </c>
      <c r="R20" t="str">
        <f t="shared" si="5"/>
        <v/>
      </c>
      <c r="S20" t="str">
        <f t="shared" si="6"/>
        <v/>
      </c>
    </row>
    <row r="21" spans="1:19" x14ac:dyDescent="0.25">
      <c r="A21">
        <v>19</v>
      </c>
      <c r="B21" s="197" t="s">
        <v>116</v>
      </c>
      <c r="L21" t="str">
        <f t="shared" si="7"/>
        <v>Page 19</v>
      </c>
      <c r="M21" t="str">
        <f t="shared" si="8"/>
        <v>[GRI102-12]</v>
      </c>
      <c r="N21" t="str">
        <f t="shared" si="1"/>
        <v/>
      </c>
      <c r="O21" t="str">
        <f t="shared" si="2"/>
        <v/>
      </c>
      <c r="P21" t="str">
        <f t="shared" si="3"/>
        <v/>
      </c>
      <c r="Q21" t="str">
        <f t="shared" si="4"/>
        <v/>
      </c>
      <c r="R21" t="str">
        <f t="shared" si="5"/>
        <v/>
      </c>
      <c r="S21" t="str">
        <f t="shared" si="6"/>
        <v/>
      </c>
    </row>
    <row r="22" spans="1:19" x14ac:dyDescent="0.25">
      <c r="A22">
        <v>20</v>
      </c>
      <c r="B22" s="197" t="s">
        <v>94</v>
      </c>
      <c r="L22" t="str">
        <f t="shared" si="7"/>
        <v>Page 20</v>
      </c>
      <c r="M22" t="str">
        <f t="shared" si="8"/>
        <v>[GRI201-2]</v>
      </c>
      <c r="N22" t="str">
        <f t="shared" si="1"/>
        <v/>
      </c>
      <c r="O22" t="str">
        <f t="shared" si="2"/>
        <v/>
      </c>
      <c r="P22" t="str">
        <f t="shared" si="3"/>
        <v/>
      </c>
      <c r="Q22" t="str">
        <f t="shared" si="4"/>
        <v/>
      </c>
      <c r="R22" t="str">
        <f t="shared" si="5"/>
        <v/>
      </c>
      <c r="S22" t="str">
        <f t="shared" si="6"/>
        <v/>
      </c>
    </row>
    <row r="23" spans="1:19" x14ac:dyDescent="0.25">
      <c r="A23">
        <v>21</v>
      </c>
      <c r="B23" s="197"/>
      <c r="L23" t="str">
        <f t="shared" si="7"/>
        <v>Page 21</v>
      </c>
      <c r="M23" t="str">
        <f t="shared" si="8"/>
        <v/>
      </c>
      <c r="N23" t="str">
        <f t="shared" si="1"/>
        <v/>
      </c>
      <c r="O23" t="str">
        <f t="shared" si="2"/>
        <v/>
      </c>
      <c r="P23" t="str">
        <f t="shared" si="3"/>
        <v/>
      </c>
      <c r="Q23" t="str">
        <f t="shared" si="4"/>
        <v/>
      </c>
      <c r="R23" t="str">
        <f t="shared" si="5"/>
        <v/>
      </c>
      <c r="S23" t="str">
        <f t="shared" si="6"/>
        <v/>
      </c>
    </row>
    <row r="24" spans="1:19" x14ac:dyDescent="0.25">
      <c r="A24">
        <v>22</v>
      </c>
      <c r="B24" s="197" t="s">
        <v>110</v>
      </c>
      <c r="C24" s="199" t="s">
        <v>92</v>
      </c>
      <c r="L24" t="str">
        <f t="shared" si="7"/>
        <v>Page 22</v>
      </c>
      <c r="M24" t="str">
        <f t="shared" si="8"/>
        <v>[GRI102-19]</v>
      </c>
      <c r="N24" t="str">
        <f t="shared" si="1"/>
        <v>[GRI205-1]</v>
      </c>
      <c r="O24" t="str">
        <f t="shared" si="2"/>
        <v/>
      </c>
      <c r="P24" t="str">
        <f t="shared" si="3"/>
        <v/>
      </c>
      <c r="Q24" t="str">
        <f t="shared" si="4"/>
        <v/>
      </c>
      <c r="R24" t="str">
        <f t="shared" si="5"/>
        <v/>
      </c>
      <c r="S24" t="str">
        <f t="shared" si="6"/>
        <v/>
      </c>
    </row>
    <row r="25" spans="1:19" x14ac:dyDescent="0.25">
      <c r="A25">
        <v>23</v>
      </c>
      <c r="B25" s="197" t="s">
        <v>111</v>
      </c>
      <c r="L25" t="str">
        <f t="shared" si="7"/>
        <v>Page 23</v>
      </c>
      <c r="M25" t="str">
        <f t="shared" si="8"/>
        <v>[GRI102-18]</v>
      </c>
      <c r="N25" t="str">
        <f t="shared" si="1"/>
        <v/>
      </c>
      <c r="O25" t="str">
        <f t="shared" si="2"/>
        <v/>
      </c>
      <c r="P25" t="str">
        <f t="shared" si="3"/>
        <v/>
      </c>
      <c r="Q25" t="str">
        <f t="shared" si="4"/>
        <v/>
      </c>
      <c r="R25" t="str">
        <f t="shared" si="5"/>
        <v/>
      </c>
      <c r="S25" t="str">
        <f t="shared" si="6"/>
        <v/>
      </c>
    </row>
    <row r="26" spans="1:19" x14ac:dyDescent="0.25">
      <c r="A26">
        <v>24</v>
      </c>
      <c r="B26" s="199" t="s">
        <v>90</v>
      </c>
      <c r="C26" s="65" t="s">
        <v>89</v>
      </c>
      <c r="D26" s="199" t="s">
        <v>53</v>
      </c>
      <c r="E26" s="204" t="s">
        <v>5</v>
      </c>
      <c r="F26" s="204" t="s">
        <v>4</v>
      </c>
      <c r="G26" s="204" t="s">
        <v>3</v>
      </c>
      <c r="H26" s="205" t="s">
        <v>2</v>
      </c>
      <c r="I26" s="205" t="s">
        <v>1</v>
      </c>
      <c r="L26" t="str">
        <f t="shared" si="7"/>
        <v>Page 24</v>
      </c>
      <c r="M26" t="str">
        <f t="shared" si="8"/>
        <v>[GRI205-3]</v>
      </c>
      <c r="N26" t="str">
        <f t="shared" si="1"/>
        <v>[GRI206-1]</v>
      </c>
      <c r="O26" t="str">
        <f t="shared" si="2"/>
        <v>[GRI307-1]</v>
      </c>
      <c r="P26" t="str">
        <f t="shared" si="3"/>
        <v>[GRI417-1]</v>
      </c>
      <c r="Q26" t="str">
        <f t="shared" si="4"/>
        <v>[GRI417-2]</v>
      </c>
      <c r="R26" t="str">
        <f t="shared" si="5"/>
        <v>[GRI417-3]</v>
      </c>
      <c r="S26" t="str">
        <f t="shared" si="6"/>
        <v>[GRI418-1]</v>
      </c>
    </row>
    <row r="27" spans="1:19" x14ac:dyDescent="0.25">
      <c r="A27">
        <v>25</v>
      </c>
      <c r="B27" s="205" t="s">
        <v>91</v>
      </c>
      <c r="H27" s="204"/>
      <c r="I27" s="204"/>
      <c r="L27" t="str">
        <f t="shared" si="7"/>
        <v>Page 25</v>
      </c>
      <c r="M27" t="str">
        <f t="shared" si="8"/>
        <v>[GRI205-2]</v>
      </c>
      <c r="N27" t="str">
        <f t="shared" si="1"/>
        <v/>
      </c>
      <c r="O27" t="str">
        <f t="shared" si="2"/>
        <v/>
      </c>
      <c r="P27" t="str">
        <f t="shared" si="3"/>
        <v/>
      </c>
      <c r="Q27" t="str">
        <f t="shared" si="4"/>
        <v/>
      </c>
      <c r="R27" t="str">
        <f t="shared" si="5"/>
        <v/>
      </c>
      <c r="S27" t="str">
        <f t="shared" si="6"/>
        <v/>
      </c>
    </row>
    <row r="28" spans="1:19" x14ac:dyDescent="0.25">
      <c r="A28">
        <v>26</v>
      </c>
      <c r="B28" s="205" t="s">
        <v>23</v>
      </c>
      <c r="C28" s="205" t="s">
        <v>21</v>
      </c>
      <c r="D28" s="204" t="s">
        <v>17</v>
      </c>
      <c r="E28" s="203" t="s">
        <v>15</v>
      </c>
      <c r="F28" s="204" t="s">
        <v>13</v>
      </c>
      <c r="L28" t="str">
        <f t="shared" si="7"/>
        <v>Page 26</v>
      </c>
      <c r="M28" t="str">
        <f t="shared" si="8"/>
        <v>[GRI408-1]</v>
      </c>
      <c r="N28" t="str">
        <f t="shared" si="1"/>
        <v>[GRI409-1]</v>
      </c>
      <c r="O28" t="str">
        <f t="shared" si="2"/>
        <v>[GRI412-1]</v>
      </c>
      <c r="P28" t="str">
        <f t="shared" si="3"/>
        <v>[GRI412-2]</v>
      </c>
      <c r="Q28" t="str">
        <f t="shared" si="4"/>
        <v>[GRI412-3]</v>
      </c>
      <c r="R28" t="str">
        <f t="shared" si="5"/>
        <v/>
      </c>
      <c r="S28" t="str">
        <f t="shared" si="6"/>
        <v/>
      </c>
    </row>
    <row r="29" spans="1:19" x14ac:dyDescent="0.25">
      <c r="A29">
        <v>27</v>
      </c>
      <c r="L29" t="str">
        <f t="shared" si="7"/>
        <v>Page 27</v>
      </c>
      <c r="M29" t="str">
        <f t="shared" si="8"/>
        <v/>
      </c>
      <c r="N29" t="str">
        <f t="shared" si="1"/>
        <v/>
      </c>
      <c r="O29" t="str">
        <f t="shared" si="2"/>
        <v/>
      </c>
      <c r="P29" t="str">
        <f t="shared" si="3"/>
        <v/>
      </c>
      <c r="Q29" t="str">
        <f t="shared" si="4"/>
        <v/>
      </c>
      <c r="R29" t="str">
        <f t="shared" si="5"/>
        <v/>
      </c>
      <c r="S29" t="str">
        <f t="shared" si="6"/>
        <v/>
      </c>
    </row>
    <row r="30" spans="1:19" x14ac:dyDescent="0.25">
      <c r="A30">
        <v>28</v>
      </c>
      <c r="B30" s="197" t="s">
        <v>104</v>
      </c>
      <c r="C30" s="197" t="s">
        <v>103</v>
      </c>
      <c r="L30" t="str">
        <f t="shared" si="7"/>
        <v>Page 28</v>
      </c>
      <c r="M30" t="str">
        <f t="shared" si="8"/>
        <v>[GRI102-42]</v>
      </c>
      <c r="N30" t="str">
        <f t="shared" si="1"/>
        <v>[GRI102-43]</v>
      </c>
      <c r="O30" t="str">
        <f t="shared" si="2"/>
        <v/>
      </c>
      <c r="P30" t="str">
        <f t="shared" si="3"/>
        <v/>
      </c>
      <c r="Q30" t="str">
        <f t="shared" si="4"/>
        <v/>
      </c>
      <c r="R30" t="str">
        <f t="shared" si="5"/>
        <v/>
      </c>
      <c r="S30" t="str">
        <f t="shared" si="6"/>
        <v/>
      </c>
    </row>
    <row r="31" spans="1:19" x14ac:dyDescent="0.25">
      <c r="A31">
        <v>29</v>
      </c>
      <c r="B31" s="197" t="s">
        <v>106</v>
      </c>
      <c r="L31" t="str">
        <f t="shared" si="7"/>
        <v>Page 29</v>
      </c>
      <c r="M31" t="str">
        <f t="shared" si="8"/>
        <v>[GRI102-40]</v>
      </c>
      <c r="N31" t="str">
        <f t="shared" si="1"/>
        <v/>
      </c>
      <c r="O31" t="str">
        <f t="shared" si="2"/>
        <v/>
      </c>
      <c r="P31" t="str">
        <f t="shared" si="3"/>
        <v/>
      </c>
      <c r="Q31" t="str">
        <f t="shared" si="4"/>
        <v/>
      </c>
      <c r="R31" t="str">
        <f t="shared" si="5"/>
        <v/>
      </c>
      <c r="S31" t="str">
        <f t="shared" si="6"/>
        <v/>
      </c>
    </row>
    <row r="32" spans="1:19" x14ac:dyDescent="0.25">
      <c r="A32">
        <v>30</v>
      </c>
      <c r="L32" t="str">
        <f t="shared" si="7"/>
        <v>Page 30</v>
      </c>
      <c r="M32" t="str">
        <f t="shared" si="8"/>
        <v/>
      </c>
      <c r="N32" t="str">
        <f t="shared" si="1"/>
        <v/>
      </c>
      <c r="O32" t="str">
        <f t="shared" si="2"/>
        <v/>
      </c>
      <c r="P32" t="str">
        <f t="shared" si="3"/>
        <v/>
      </c>
      <c r="Q32" t="str">
        <f t="shared" si="4"/>
        <v/>
      </c>
      <c r="R32" t="str">
        <f t="shared" si="5"/>
        <v/>
      </c>
      <c r="S32" t="str">
        <f t="shared" si="6"/>
        <v/>
      </c>
    </row>
    <row r="33" spans="1:19" x14ac:dyDescent="0.25">
      <c r="A33">
        <v>31</v>
      </c>
      <c r="L33" t="str">
        <f t="shared" si="7"/>
        <v>Page 31</v>
      </c>
      <c r="M33" t="str">
        <f t="shared" si="8"/>
        <v/>
      </c>
      <c r="N33" t="str">
        <f t="shared" si="1"/>
        <v/>
      </c>
      <c r="O33" t="str">
        <f t="shared" si="2"/>
        <v/>
      </c>
      <c r="P33" t="str">
        <f t="shared" si="3"/>
        <v/>
      </c>
      <c r="Q33" t="str">
        <f t="shared" si="4"/>
        <v/>
      </c>
      <c r="R33" t="str">
        <f t="shared" si="5"/>
        <v/>
      </c>
      <c r="S33" t="str">
        <f t="shared" si="6"/>
        <v/>
      </c>
    </row>
    <row r="34" spans="1:19" x14ac:dyDescent="0.25">
      <c r="A34">
        <v>32</v>
      </c>
      <c r="B34" s="197" t="s">
        <v>115</v>
      </c>
      <c r="C34" s="206" t="s">
        <v>10</v>
      </c>
      <c r="D34" s="206"/>
      <c r="L34" t="str">
        <f t="shared" si="7"/>
        <v>Page 32</v>
      </c>
      <c r="M34" t="str">
        <f t="shared" si="8"/>
        <v>[GRI102-13]</v>
      </c>
      <c r="N34" t="str">
        <f t="shared" si="1"/>
        <v>[GRI415-1]</v>
      </c>
      <c r="O34" t="str">
        <f t="shared" si="2"/>
        <v/>
      </c>
      <c r="P34" t="str">
        <f t="shared" si="3"/>
        <v/>
      </c>
      <c r="Q34" t="str">
        <f t="shared" si="4"/>
        <v/>
      </c>
      <c r="R34" t="str">
        <f t="shared" si="5"/>
        <v/>
      </c>
      <c r="S34" t="str">
        <f t="shared" si="6"/>
        <v/>
      </c>
    </row>
    <row r="35" spans="1:19" x14ac:dyDescent="0.25">
      <c r="A35">
        <v>33</v>
      </c>
      <c r="L35" t="str">
        <f t="shared" si="7"/>
        <v>Page 33</v>
      </c>
      <c r="M35" t="str">
        <f t="shared" si="8"/>
        <v/>
      </c>
      <c r="N35" t="str">
        <f t="shared" si="1"/>
        <v/>
      </c>
      <c r="O35" t="str">
        <f t="shared" si="2"/>
        <v/>
      </c>
      <c r="P35" t="str">
        <f t="shared" si="3"/>
        <v/>
      </c>
      <c r="Q35" t="str">
        <f t="shared" si="4"/>
        <v/>
      </c>
      <c r="R35" t="str">
        <f t="shared" si="5"/>
        <v/>
      </c>
      <c r="S35" t="str">
        <f t="shared" si="6"/>
        <v/>
      </c>
    </row>
    <row r="36" spans="1:19" x14ac:dyDescent="0.25">
      <c r="A36">
        <v>34</v>
      </c>
      <c r="B36" s="197" t="s">
        <v>121</v>
      </c>
      <c r="C36" s="197" t="s">
        <v>120</v>
      </c>
      <c r="L36" t="str">
        <f t="shared" si="7"/>
        <v>Page 34</v>
      </c>
      <c r="M36" t="str">
        <f t="shared" si="8"/>
        <v>[GRI102-4]</v>
      </c>
      <c r="N36" t="str">
        <f t="shared" si="1"/>
        <v>[GRI102-7]</v>
      </c>
      <c r="O36" t="str">
        <f t="shared" si="2"/>
        <v/>
      </c>
      <c r="P36" t="str">
        <f t="shared" si="3"/>
        <v/>
      </c>
      <c r="Q36" t="str">
        <f t="shared" si="4"/>
        <v/>
      </c>
      <c r="R36" t="str">
        <f t="shared" si="5"/>
        <v/>
      </c>
      <c r="S36" t="str">
        <f t="shared" si="6"/>
        <v/>
      </c>
    </row>
    <row r="37" spans="1:19" x14ac:dyDescent="0.25">
      <c r="A37">
        <v>35</v>
      </c>
      <c r="B37" s="200" t="s">
        <v>45</v>
      </c>
      <c r="C37" s="200" t="s">
        <v>44</v>
      </c>
      <c r="D37" s="200" t="s">
        <v>43</v>
      </c>
      <c r="E37" s="204" t="s">
        <v>42</v>
      </c>
      <c r="F37" s="200" t="s">
        <v>41</v>
      </c>
      <c r="G37" s="204" t="s">
        <v>39</v>
      </c>
      <c r="H37" s="204" t="s">
        <v>38</v>
      </c>
      <c r="I37" s="200" t="s">
        <v>37</v>
      </c>
      <c r="J37" s="205" t="s">
        <v>9</v>
      </c>
      <c r="L37" t="str">
        <f t="shared" si="7"/>
        <v>Page 35</v>
      </c>
      <c r="M37" t="str">
        <f t="shared" si="8"/>
        <v>[GRI403-1]</v>
      </c>
      <c r="N37" t="str">
        <f t="shared" si="1"/>
        <v>[GRI403-2]</v>
      </c>
      <c r="O37" t="str">
        <f t="shared" si="2"/>
        <v>[GRI403-3]</v>
      </c>
      <c r="P37" t="str">
        <f t="shared" si="3"/>
        <v>[GRI403-4]</v>
      </c>
      <c r="Q37" t="str">
        <f t="shared" si="4"/>
        <v>[GRI403-5]</v>
      </c>
      <c r="R37" t="str">
        <f t="shared" si="5"/>
        <v>[GRI403-7]</v>
      </c>
      <c r="S37" t="str">
        <f t="shared" si="6"/>
        <v>[GRI403-8]</v>
      </c>
    </row>
    <row r="38" spans="1:19" x14ac:dyDescent="0.25">
      <c r="A38">
        <v>36</v>
      </c>
      <c r="G38" s="204"/>
      <c r="H38" s="204"/>
      <c r="J38" s="204"/>
      <c r="L38" t="str">
        <f t="shared" si="7"/>
        <v>Page 36</v>
      </c>
      <c r="M38" t="str">
        <f t="shared" si="8"/>
        <v/>
      </c>
      <c r="N38" t="str">
        <f t="shared" si="1"/>
        <v/>
      </c>
      <c r="O38" t="str">
        <f t="shared" si="2"/>
        <v/>
      </c>
      <c r="P38" t="str">
        <f t="shared" si="3"/>
        <v/>
      </c>
      <c r="Q38" t="str">
        <f t="shared" si="4"/>
        <v/>
      </c>
      <c r="R38" t="str">
        <f t="shared" si="5"/>
        <v/>
      </c>
      <c r="S38" t="str">
        <f t="shared" si="6"/>
        <v/>
      </c>
    </row>
    <row r="39" spans="1:19" x14ac:dyDescent="0.25">
      <c r="A39">
        <v>37</v>
      </c>
      <c r="L39" t="str">
        <f t="shared" si="7"/>
        <v>Page 37</v>
      </c>
      <c r="M39" t="str">
        <f t="shared" si="8"/>
        <v/>
      </c>
      <c r="N39" t="str">
        <f t="shared" si="1"/>
        <v/>
      </c>
      <c r="O39" t="str">
        <f t="shared" si="2"/>
        <v/>
      </c>
      <c r="P39" t="str">
        <f t="shared" si="3"/>
        <v/>
      </c>
      <c r="Q39" t="str">
        <f t="shared" si="4"/>
        <v/>
      </c>
      <c r="R39" t="str">
        <f t="shared" si="5"/>
        <v/>
      </c>
      <c r="S39" t="str">
        <f t="shared" si="6"/>
        <v/>
      </c>
    </row>
    <row r="40" spans="1:19" x14ac:dyDescent="0.25">
      <c r="A40">
        <v>38</v>
      </c>
      <c r="B40" s="205" t="s">
        <v>31</v>
      </c>
      <c r="C40" s="205" t="s">
        <v>30</v>
      </c>
      <c r="L40" t="str">
        <f t="shared" si="7"/>
        <v>Page 38</v>
      </c>
      <c r="M40" t="str">
        <f t="shared" si="8"/>
        <v>[GRI404-2]</v>
      </c>
      <c r="N40" t="str">
        <f t="shared" si="1"/>
        <v>[GRI404-3]</v>
      </c>
      <c r="O40" t="str">
        <f t="shared" si="2"/>
        <v/>
      </c>
      <c r="P40" t="str">
        <f t="shared" si="3"/>
        <v/>
      </c>
      <c r="Q40" t="str">
        <f t="shared" si="4"/>
        <v/>
      </c>
      <c r="R40" t="str">
        <f t="shared" si="5"/>
        <v/>
      </c>
      <c r="S40" t="str">
        <f t="shared" si="6"/>
        <v/>
      </c>
    </row>
    <row r="41" spans="1:19" x14ac:dyDescent="0.25">
      <c r="A41">
        <v>39</v>
      </c>
      <c r="B41" s="197" t="s">
        <v>112</v>
      </c>
      <c r="C41" s="207" t="s">
        <v>40</v>
      </c>
      <c r="D41" s="199" t="s">
        <v>33</v>
      </c>
      <c r="L41" t="str">
        <f t="shared" si="7"/>
        <v>Page 39</v>
      </c>
      <c r="M41" t="str">
        <f t="shared" si="8"/>
        <v>[GRI102-16]</v>
      </c>
      <c r="N41" t="str">
        <f t="shared" si="1"/>
        <v>[GRI403-6]</v>
      </c>
      <c r="O41" t="str">
        <f t="shared" si="2"/>
        <v>[GRI404-1]</v>
      </c>
      <c r="P41" t="str">
        <f t="shared" si="3"/>
        <v/>
      </c>
      <c r="Q41" t="str">
        <f t="shared" si="4"/>
        <v/>
      </c>
      <c r="R41" t="str">
        <f t="shared" si="5"/>
        <v/>
      </c>
      <c r="S41" t="str">
        <f t="shared" si="6"/>
        <v/>
      </c>
    </row>
    <row r="42" spans="1:19" x14ac:dyDescent="0.25">
      <c r="A42">
        <v>40</v>
      </c>
      <c r="L42" t="str">
        <f t="shared" si="7"/>
        <v>Page 40</v>
      </c>
      <c r="M42" t="str">
        <f t="shared" si="8"/>
        <v/>
      </c>
      <c r="N42" t="str">
        <f t="shared" si="1"/>
        <v/>
      </c>
      <c r="O42" t="str">
        <f t="shared" si="2"/>
        <v/>
      </c>
      <c r="P42" t="str">
        <f t="shared" si="3"/>
        <v/>
      </c>
      <c r="Q42" t="str">
        <f t="shared" si="4"/>
        <v/>
      </c>
      <c r="R42" t="str">
        <f t="shared" si="5"/>
        <v/>
      </c>
      <c r="S42" t="str">
        <f t="shared" si="6"/>
        <v/>
      </c>
    </row>
    <row r="43" spans="1:19" x14ac:dyDescent="0.25">
      <c r="A43">
        <v>41</v>
      </c>
      <c r="L43" t="str">
        <f t="shared" si="7"/>
        <v>Page 41</v>
      </c>
      <c r="M43" t="str">
        <f t="shared" si="8"/>
        <v/>
      </c>
      <c r="N43" t="str">
        <f t="shared" si="1"/>
        <v/>
      </c>
      <c r="O43" t="str">
        <f t="shared" si="2"/>
        <v/>
      </c>
      <c r="P43" t="str">
        <f t="shared" si="3"/>
        <v/>
      </c>
      <c r="Q43" t="str">
        <f t="shared" si="4"/>
        <v/>
      </c>
      <c r="R43" t="str">
        <f t="shared" si="5"/>
        <v/>
      </c>
      <c r="S43" t="str">
        <f t="shared" si="6"/>
        <v/>
      </c>
    </row>
    <row r="44" spans="1:19" x14ac:dyDescent="0.25">
      <c r="A44">
        <v>42</v>
      </c>
      <c r="L44" t="str">
        <f t="shared" si="7"/>
        <v>Page 42</v>
      </c>
      <c r="M44" t="str">
        <f t="shared" si="8"/>
        <v/>
      </c>
      <c r="N44" t="str">
        <f t="shared" si="1"/>
        <v/>
      </c>
      <c r="O44" t="str">
        <f t="shared" si="2"/>
        <v/>
      </c>
      <c r="P44" t="str">
        <f t="shared" si="3"/>
        <v/>
      </c>
      <c r="Q44" t="str">
        <f t="shared" si="4"/>
        <v/>
      </c>
      <c r="R44" t="str">
        <f t="shared" si="5"/>
        <v/>
      </c>
      <c r="S44" t="str">
        <f t="shared" si="6"/>
        <v/>
      </c>
    </row>
    <row r="45" spans="1:19" x14ac:dyDescent="0.25">
      <c r="A45">
        <v>43</v>
      </c>
      <c r="L45" t="str">
        <f t="shared" si="7"/>
        <v>Page 43</v>
      </c>
      <c r="M45" t="str">
        <f t="shared" si="8"/>
        <v/>
      </c>
      <c r="N45" t="str">
        <f t="shared" si="1"/>
        <v/>
      </c>
      <c r="O45" t="str">
        <f t="shared" si="2"/>
        <v/>
      </c>
      <c r="P45" t="str">
        <f t="shared" si="3"/>
        <v/>
      </c>
      <c r="Q45" t="str">
        <f t="shared" si="4"/>
        <v/>
      </c>
      <c r="R45" t="str">
        <f t="shared" si="5"/>
        <v/>
      </c>
      <c r="S45" t="str">
        <f t="shared" si="6"/>
        <v/>
      </c>
    </row>
    <row r="46" spans="1:19" x14ac:dyDescent="0.25">
      <c r="A46">
        <v>44</v>
      </c>
      <c r="B46" s="197" t="s">
        <v>116</v>
      </c>
      <c r="L46" t="str">
        <f t="shared" si="7"/>
        <v>Page 44</v>
      </c>
      <c r="M46" t="str">
        <f t="shared" si="8"/>
        <v>[GRI102-12]</v>
      </c>
      <c r="N46" t="str">
        <f t="shared" si="1"/>
        <v/>
      </c>
      <c r="O46" t="str">
        <f t="shared" si="2"/>
        <v/>
      </c>
      <c r="P46" t="str">
        <f t="shared" si="3"/>
        <v/>
      </c>
      <c r="Q46" t="str">
        <f t="shared" si="4"/>
        <v/>
      </c>
      <c r="R46" t="str">
        <f t="shared" si="5"/>
        <v/>
      </c>
      <c r="S46" t="str">
        <f t="shared" si="6"/>
        <v/>
      </c>
    </row>
    <row r="47" spans="1:19" x14ac:dyDescent="0.25">
      <c r="A47">
        <v>45</v>
      </c>
      <c r="L47" t="str">
        <f t="shared" si="7"/>
        <v>Page 45</v>
      </c>
      <c r="M47" t="str">
        <f t="shared" si="8"/>
        <v/>
      </c>
      <c r="N47" t="str">
        <f t="shared" si="1"/>
        <v/>
      </c>
      <c r="O47" t="str">
        <f t="shared" si="2"/>
        <v/>
      </c>
      <c r="P47" t="str">
        <f t="shared" si="3"/>
        <v/>
      </c>
      <c r="Q47" t="str">
        <f t="shared" si="4"/>
        <v/>
      </c>
      <c r="R47" t="str">
        <f t="shared" si="5"/>
        <v/>
      </c>
      <c r="S47" t="str">
        <f t="shared" si="6"/>
        <v/>
      </c>
    </row>
    <row r="48" spans="1:19" x14ac:dyDescent="0.25">
      <c r="A48">
        <v>46</v>
      </c>
      <c r="L48" t="str">
        <f t="shared" si="7"/>
        <v>Page 46</v>
      </c>
      <c r="M48" t="str">
        <f t="shared" si="8"/>
        <v/>
      </c>
      <c r="N48" t="str">
        <f t="shared" si="1"/>
        <v/>
      </c>
      <c r="O48" t="str">
        <f t="shared" si="2"/>
        <v/>
      </c>
      <c r="P48" t="str">
        <f t="shared" si="3"/>
        <v/>
      </c>
      <c r="Q48" t="str">
        <f t="shared" si="4"/>
        <v/>
      </c>
      <c r="R48" t="str">
        <f t="shared" si="5"/>
        <v/>
      </c>
      <c r="S48" t="str">
        <f t="shared" si="6"/>
        <v/>
      </c>
    </row>
    <row r="49" spans="1:19" x14ac:dyDescent="0.25">
      <c r="A49">
        <v>47</v>
      </c>
      <c r="L49" t="str">
        <f t="shared" si="7"/>
        <v>Page 47</v>
      </c>
      <c r="M49" t="str">
        <f t="shared" si="8"/>
        <v/>
      </c>
      <c r="N49" t="str">
        <f t="shared" si="1"/>
        <v/>
      </c>
      <c r="O49" t="str">
        <f t="shared" si="2"/>
        <v/>
      </c>
      <c r="P49" t="str">
        <f t="shared" si="3"/>
        <v/>
      </c>
      <c r="Q49" t="str">
        <f t="shared" si="4"/>
        <v/>
      </c>
      <c r="R49" t="str">
        <f t="shared" si="5"/>
        <v/>
      </c>
      <c r="S49" t="str">
        <f t="shared" si="6"/>
        <v/>
      </c>
    </row>
    <row r="50" spans="1:19" x14ac:dyDescent="0.25">
      <c r="A50">
        <v>48</v>
      </c>
      <c r="L50" t="str">
        <f t="shared" si="7"/>
        <v>Page 48</v>
      </c>
      <c r="M50" t="str">
        <f t="shared" si="8"/>
        <v/>
      </c>
      <c r="N50" t="str">
        <f t="shared" si="1"/>
        <v/>
      </c>
      <c r="O50" t="str">
        <f t="shared" si="2"/>
        <v/>
      </c>
      <c r="P50" t="str">
        <f t="shared" si="3"/>
        <v/>
      </c>
      <c r="Q50" t="str">
        <f t="shared" si="4"/>
        <v/>
      </c>
      <c r="R50" t="str">
        <f t="shared" si="5"/>
        <v/>
      </c>
      <c r="S50" t="str">
        <f t="shared" si="6"/>
        <v/>
      </c>
    </row>
    <row r="51" spans="1:19" x14ac:dyDescent="0.25">
      <c r="A51">
        <v>49</v>
      </c>
      <c r="L51" t="str">
        <f t="shared" si="7"/>
        <v>Page 49</v>
      </c>
      <c r="M51" t="str">
        <f t="shared" si="8"/>
        <v/>
      </c>
      <c r="N51" t="str">
        <f t="shared" si="1"/>
        <v/>
      </c>
      <c r="O51" t="str">
        <f t="shared" si="2"/>
        <v/>
      </c>
      <c r="P51" t="str">
        <f t="shared" si="3"/>
        <v/>
      </c>
      <c r="Q51" t="str">
        <f t="shared" si="4"/>
        <v/>
      </c>
      <c r="R51" t="str">
        <f t="shared" si="5"/>
        <v/>
      </c>
      <c r="S51" t="str">
        <f t="shared" si="6"/>
        <v/>
      </c>
    </row>
    <row r="52" spans="1:19" x14ac:dyDescent="0.25">
      <c r="A52">
        <v>50</v>
      </c>
      <c r="B52" s="197" t="s">
        <v>117</v>
      </c>
      <c r="C52" s="199" t="s">
        <v>63</v>
      </c>
      <c r="L52" t="str">
        <f t="shared" si="7"/>
        <v>Page 50</v>
      </c>
      <c r="M52" t="str">
        <f t="shared" si="8"/>
        <v>[GRI102-11]</v>
      </c>
      <c r="N52" t="str">
        <f t="shared" si="1"/>
        <v>[GRI305-5]</v>
      </c>
      <c r="O52" t="str">
        <f t="shared" si="2"/>
        <v/>
      </c>
      <c r="P52" t="str">
        <f t="shared" si="3"/>
        <v/>
      </c>
      <c r="Q52" t="str">
        <f t="shared" si="4"/>
        <v/>
      </c>
      <c r="R52" t="str">
        <f t="shared" si="5"/>
        <v/>
      </c>
      <c r="S52" t="str">
        <f t="shared" si="6"/>
        <v/>
      </c>
    </row>
    <row r="53" spans="1:19" x14ac:dyDescent="0.25">
      <c r="A53">
        <v>51</v>
      </c>
      <c r="L53" t="str">
        <f t="shared" si="7"/>
        <v>Page 51</v>
      </c>
      <c r="M53" t="str">
        <f t="shared" si="8"/>
        <v/>
      </c>
      <c r="N53" t="str">
        <f t="shared" si="1"/>
        <v/>
      </c>
      <c r="O53" t="str">
        <f t="shared" si="2"/>
        <v/>
      </c>
      <c r="P53" t="str">
        <f t="shared" si="3"/>
        <v/>
      </c>
      <c r="Q53" t="str">
        <f t="shared" si="4"/>
        <v/>
      </c>
      <c r="R53" t="str">
        <f t="shared" si="5"/>
        <v/>
      </c>
      <c r="S53" t="str">
        <f t="shared" si="6"/>
        <v/>
      </c>
    </row>
    <row r="54" spans="1:19" x14ac:dyDescent="0.25">
      <c r="A54">
        <v>52</v>
      </c>
      <c r="L54" t="str">
        <f t="shared" si="7"/>
        <v>Page 52</v>
      </c>
      <c r="M54" t="str">
        <f t="shared" si="8"/>
        <v/>
      </c>
      <c r="N54" t="str">
        <f t="shared" si="1"/>
        <v/>
      </c>
      <c r="O54" t="str">
        <f t="shared" si="2"/>
        <v/>
      </c>
      <c r="P54" t="str">
        <f t="shared" si="3"/>
        <v/>
      </c>
      <c r="Q54" t="str">
        <f t="shared" si="4"/>
        <v/>
      </c>
      <c r="R54" t="str">
        <f t="shared" si="5"/>
        <v/>
      </c>
      <c r="S54" t="str">
        <f t="shared" si="6"/>
        <v/>
      </c>
    </row>
    <row r="55" spans="1:19" x14ac:dyDescent="0.25">
      <c r="A55">
        <v>53</v>
      </c>
      <c r="L55" t="str">
        <f t="shared" si="7"/>
        <v>Page 53</v>
      </c>
      <c r="M55" t="str">
        <f t="shared" si="8"/>
        <v/>
      </c>
      <c r="N55" t="str">
        <f t="shared" si="1"/>
        <v/>
      </c>
      <c r="O55" t="str">
        <f t="shared" si="2"/>
        <v/>
      </c>
      <c r="P55" t="str">
        <f t="shared" si="3"/>
        <v/>
      </c>
      <c r="Q55" t="str">
        <f t="shared" si="4"/>
        <v/>
      </c>
      <c r="R55" t="str">
        <f t="shared" si="5"/>
        <v/>
      </c>
      <c r="S55" t="str">
        <f t="shared" si="6"/>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7983F-4992-44A0-8EC9-AB6D80E6FE97}">
  <sheetPr>
    <pageSetUpPr autoPageBreaks="0"/>
  </sheetPr>
  <dimension ref="A1:V87"/>
  <sheetViews>
    <sheetView showGridLines="0" zoomScale="115" zoomScaleNormal="115" workbookViewId="0">
      <selection activeCell="L34" sqref="L34"/>
    </sheetView>
  </sheetViews>
  <sheetFormatPr defaultRowHeight="12" x14ac:dyDescent="0.25"/>
  <cols>
    <col min="1" max="1" width="9.140625" style="38"/>
    <col min="2" max="2" width="9.140625" style="45"/>
    <col min="3" max="3" width="9.140625" style="13"/>
    <col min="4" max="5" width="8.85546875" style="13" customWidth="1"/>
    <col min="6" max="6" width="9.28515625" style="25" customWidth="1"/>
    <col min="7" max="18" width="9.28515625" style="13" customWidth="1"/>
    <col min="19" max="21" width="9.140625" style="13"/>
    <col min="22" max="22" width="9.140625" style="48"/>
    <col min="23" max="16384" width="9.140625" style="38"/>
  </cols>
  <sheetData>
    <row r="1" spans="1:22" s="37" customFormat="1" ht="15" x14ac:dyDescent="0.25">
      <c r="A1" s="38"/>
      <c r="B1" s="41"/>
      <c r="C1" s="5"/>
      <c r="D1" s="5"/>
      <c r="E1" s="5"/>
      <c r="F1" s="6"/>
      <c r="G1" s="5"/>
      <c r="H1" s="5"/>
      <c r="I1" s="5"/>
      <c r="J1" s="5"/>
      <c r="K1" s="5"/>
      <c r="L1" s="5"/>
      <c r="M1" s="5"/>
      <c r="N1" s="5"/>
      <c r="O1" s="5"/>
      <c r="P1" s="5"/>
      <c r="Q1" s="5"/>
      <c r="R1" s="5"/>
      <c r="S1" s="5"/>
      <c r="T1" s="5"/>
      <c r="U1" s="5"/>
      <c r="V1" s="47"/>
    </row>
    <row r="2" spans="1:22" s="37" customFormat="1" ht="15" x14ac:dyDescent="0.25">
      <c r="A2" s="38"/>
      <c r="B2" s="41"/>
      <c r="C2" s="5"/>
      <c r="D2" s="5"/>
      <c r="E2" s="5"/>
      <c r="F2" s="6"/>
      <c r="G2" s="5"/>
      <c r="H2" s="5"/>
      <c r="I2" s="5"/>
      <c r="J2" s="5"/>
      <c r="K2" s="5"/>
      <c r="L2" s="5"/>
      <c r="M2" s="5"/>
      <c r="N2" s="5"/>
      <c r="O2" s="5"/>
      <c r="P2" s="5"/>
      <c r="Q2" s="5"/>
      <c r="R2" s="5"/>
      <c r="S2" s="5"/>
      <c r="T2" s="5"/>
      <c r="U2" s="5"/>
      <c r="V2" s="47"/>
    </row>
    <row r="3" spans="1:22" s="37" customFormat="1" ht="21" x14ac:dyDescent="0.25">
      <c r="A3" s="38"/>
      <c r="B3" s="41"/>
      <c r="C3" s="5"/>
      <c r="D3" s="5"/>
      <c r="E3" s="59" t="s">
        <v>166</v>
      </c>
      <c r="F3" s="6"/>
      <c r="G3" s="5"/>
      <c r="H3" s="5"/>
      <c r="I3" s="5"/>
      <c r="J3" s="5"/>
      <c r="K3" s="5"/>
      <c r="L3" s="5"/>
      <c r="M3" s="5"/>
      <c r="N3" s="5"/>
      <c r="O3" s="5"/>
      <c r="P3" s="5"/>
      <c r="Q3" s="5"/>
      <c r="R3" s="5"/>
      <c r="S3" s="5"/>
      <c r="T3" s="5"/>
      <c r="U3" s="5"/>
      <c r="V3" s="47"/>
    </row>
    <row r="4" spans="1:22" s="37" customFormat="1" ht="26.25" x14ac:dyDescent="0.25">
      <c r="A4" s="38"/>
      <c r="B4" s="41"/>
      <c r="C4" s="5"/>
      <c r="D4" s="5"/>
      <c r="E4" s="58" t="s">
        <v>167</v>
      </c>
      <c r="F4" s="6"/>
      <c r="G4" s="5"/>
      <c r="H4" s="5"/>
      <c r="I4" s="5"/>
      <c r="J4" s="5"/>
      <c r="K4" s="5"/>
      <c r="L4" s="5"/>
      <c r="M4" s="5"/>
      <c r="N4" s="5"/>
      <c r="O4" s="5"/>
      <c r="P4" s="5"/>
      <c r="Q4" s="5"/>
      <c r="R4" s="5"/>
      <c r="S4" s="5"/>
      <c r="T4" s="5"/>
      <c r="U4" s="5"/>
      <c r="V4" s="47"/>
    </row>
    <row r="5" spans="1:22" x14ac:dyDescent="0.25">
      <c r="B5" s="53"/>
      <c r="C5" s="54"/>
      <c r="D5" s="55"/>
      <c r="E5" s="55"/>
      <c r="F5" s="56"/>
      <c r="G5" s="55"/>
      <c r="H5" s="55"/>
      <c r="I5" s="55"/>
      <c r="J5" s="55"/>
      <c r="K5" s="55"/>
      <c r="L5" s="55"/>
      <c r="M5" s="55"/>
      <c r="N5" s="55"/>
      <c r="O5" s="55"/>
      <c r="P5" s="55"/>
      <c r="Q5" s="55"/>
      <c r="R5" s="55"/>
      <c r="S5" s="55"/>
      <c r="T5" s="55"/>
      <c r="U5" s="55"/>
      <c r="V5" s="57"/>
    </row>
    <row r="6" spans="1:22" s="37" customFormat="1" ht="15" x14ac:dyDescent="0.25">
      <c r="A6" s="38"/>
      <c r="B6" s="42"/>
      <c r="C6" s="5"/>
      <c r="D6" s="50"/>
      <c r="E6" s="5"/>
      <c r="F6" s="6"/>
      <c r="G6" s="5"/>
      <c r="H6" s="5"/>
      <c r="I6" s="5"/>
      <c r="J6" s="5"/>
      <c r="K6" s="5"/>
      <c r="L6" s="5"/>
      <c r="M6" s="5"/>
      <c r="N6" s="5"/>
      <c r="O6" s="5"/>
      <c r="P6" s="5"/>
      <c r="Q6" s="5"/>
      <c r="R6" s="5"/>
      <c r="S6" s="5"/>
      <c r="T6" s="5"/>
      <c r="U6" s="5"/>
      <c r="V6" s="47"/>
    </row>
    <row r="7" spans="1:22" s="40" customFormat="1" ht="27.75" customHeight="1" x14ac:dyDescent="0.25">
      <c r="A7" s="38"/>
      <c r="B7" s="43"/>
      <c r="C7" s="52"/>
      <c r="D7" s="52"/>
      <c r="E7" s="60" t="s">
        <v>165</v>
      </c>
      <c r="F7" s="3"/>
      <c r="G7" s="2"/>
      <c r="H7" s="1"/>
      <c r="I7" s="1"/>
      <c r="J7" s="1"/>
      <c r="K7" s="1"/>
      <c r="L7" s="1"/>
      <c r="M7" s="1"/>
      <c r="N7" s="1"/>
      <c r="O7" s="1"/>
      <c r="P7" s="1"/>
      <c r="Q7" s="1"/>
      <c r="R7" s="1"/>
      <c r="S7" s="1"/>
      <c r="T7" s="1"/>
      <c r="U7" s="1"/>
      <c r="V7" s="51"/>
    </row>
    <row r="8" spans="1:22" x14ac:dyDescent="0.2">
      <c r="B8" s="44"/>
      <c r="C8" s="10"/>
      <c r="D8" s="11"/>
      <c r="E8" s="12"/>
      <c r="F8" s="11"/>
      <c r="G8" s="12"/>
    </row>
    <row r="9" spans="1:22" x14ac:dyDescent="0.2">
      <c r="C9" s="10"/>
      <c r="D9" s="10"/>
      <c r="E9" s="12"/>
      <c r="F9" s="11"/>
      <c r="G9" s="12"/>
    </row>
    <row r="10" spans="1:22" x14ac:dyDescent="0.2">
      <c r="C10" s="10" t="s">
        <v>168</v>
      </c>
      <c r="D10" s="10"/>
      <c r="E10" s="11"/>
      <c r="F10" s="11"/>
      <c r="G10" s="12"/>
    </row>
    <row r="11" spans="1:22" x14ac:dyDescent="0.25">
      <c r="C11" s="22"/>
      <c r="E11" s="12"/>
      <c r="F11" s="11"/>
      <c r="G11" s="12"/>
    </row>
    <row r="12" spans="1:22" x14ac:dyDescent="0.25">
      <c r="D12" s="22"/>
      <c r="E12" s="12"/>
      <c r="F12" s="11"/>
      <c r="G12" s="12"/>
    </row>
    <row r="13" spans="1:22" x14ac:dyDescent="0.25">
      <c r="E13" s="11"/>
      <c r="F13" s="11"/>
      <c r="G13" s="12"/>
    </row>
    <row r="14" spans="1:22" x14ac:dyDescent="0.2">
      <c r="C14" s="10"/>
      <c r="D14" s="11"/>
      <c r="E14" s="12"/>
      <c r="F14" s="11"/>
      <c r="G14" s="14"/>
    </row>
    <row r="15" spans="1:22" x14ac:dyDescent="0.2">
      <c r="C15" s="10"/>
      <c r="D15" s="11"/>
      <c r="E15" s="12"/>
      <c r="F15" s="11"/>
      <c r="G15" s="14"/>
    </row>
    <row r="16" spans="1:22" x14ac:dyDescent="0.2">
      <c r="C16" s="10"/>
      <c r="D16" s="15"/>
      <c r="E16" s="16"/>
      <c r="F16" s="15"/>
      <c r="G16" s="17"/>
    </row>
    <row r="17" spans="1:22" x14ac:dyDescent="0.2">
      <c r="C17" s="10"/>
      <c r="D17" s="11"/>
      <c r="E17" s="12"/>
      <c r="F17" s="11"/>
      <c r="G17" s="12"/>
    </row>
    <row r="18" spans="1:22" x14ac:dyDescent="0.2">
      <c r="C18" s="10"/>
      <c r="D18" s="11"/>
      <c r="E18" s="12"/>
      <c r="F18" s="11"/>
      <c r="G18" s="12"/>
    </row>
    <row r="19" spans="1:22" x14ac:dyDescent="0.2">
      <c r="C19" s="10"/>
      <c r="D19" s="11"/>
      <c r="E19" s="12"/>
      <c r="F19" s="11"/>
      <c r="G19" s="12"/>
    </row>
    <row r="20" spans="1:22" x14ac:dyDescent="0.2">
      <c r="C20" s="10"/>
      <c r="D20" s="11"/>
      <c r="E20" s="12"/>
      <c r="F20" s="11"/>
      <c r="G20" s="12"/>
    </row>
    <row r="21" spans="1:22" x14ac:dyDescent="0.2">
      <c r="C21" s="10"/>
      <c r="D21" s="18"/>
      <c r="E21" s="19"/>
      <c r="F21" s="18"/>
      <c r="G21" s="18"/>
    </row>
    <row r="22" spans="1:22" x14ac:dyDescent="0.2">
      <c r="C22" s="10"/>
      <c r="D22" s="18"/>
      <c r="E22" s="19"/>
      <c r="F22" s="18"/>
      <c r="G22" s="18"/>
    </row>
    <row r="23" spans="1:22" x14ac:dyDescent="0.2">
      <c r="C23" s="10"/>
      <c r="F23" s="13"/>
    </row>
    <row r="24" spans="1:22" s="39" customFormat="1" x14ac:dyDescent="0.2">
      <c r="A24" s="38"/>
      <c r="B24" s="46"/>
      <c r="C24" s="21"/>
      <c r="D24" s="22"/>
      <c r="E24" s="22"/>
      <c r="F24" s="22"/>
      <c r="G24" s="22"/>
      <c r="H24" s="22"/>
      <c r="I24" s="22"/>
      <c r="J24" s="22"/>
      <c r="K24" s="22"/>
      <c r="L24" s="22"/>
      <c r="M24" s="22"/>
      <c r="N24" s="22"/>
      <c r="O24" s="22"/>
      <c r="P24" s="22"/>
      <c r="Q24" s="22"/>
      <c r="R24" s="20"/>
      <c r="S24" s="20"/>
      <c r="T24" s="20"/>
      <c r="U24" s="20"/>
      <c r="V24" s="49"/>
    </row>
    <row r="25" spans="1:22" x14ac:dyDescent="0.2">
      <c r="C25" s="10"/>
      <c r="D25" s="11"/>
      <c r="E25" s="12"/>
      <c r="F25" s="23"/>
      <c r="G25" s="14"/>
    </row>
    <row r="26" spans="1:22" x14ac:dyDescent="0.2">
      <c r="C26" s="10"/>
      <c r="D26" s="11"/>
      <c r="E26" s="12"/>
      <c r="F26" s="23"/>
      <c r="G26" s="11"/>
    </row>
    <row r="27" spans="1:22" x14ac:dyDescent="0.2">
      <c r="C27" s="10"/>
      <c r="D27" s="11"/>
      <c r="E27" s="12"/>
      <c r="F27" s="23"/>
      <c r="G27" s="14"/>
    </row>
    <row r="28" spans="1:22" x14ac:dyDescent="0.2">
      <c r="C28" s="10"/>
      <c r="D28" s="11"/>
      <c r="E28" s="12"/>
      <c r="F28" s="23"/>
      <c r="G28" s="14"/>
    </row>
    <row r="29" spans="1:22" x14ac:dyDescent="0.2">
      <c r="C29" s="10"/>
      <c r="D29" s="11"/>
      <c r="E29" s="12"/>
      <c r="F29" s="23"/>
      <c r="G29" s="14"/>
    </row>
    <row r="30" spans="1:22" x14ac:dyDescent="0.2">
      <c r="C30" s="10"/>
      <c r="F30" s="13"/>
    </row>
    <row r="31" spans="1:22" s="39" customFormat="1" x14ac:dyDescent="0.2">
      <c r="A31" s="38"/>
      <c r="B31" s="46"/>
      <c r="C31" s="21"/>
      <c r="D31" s="22"/>
      <c r="E31" s="22"/>
      <c r="F31" s="22"/>
      <c r="G31" s="22"/>
      <c r="H31" s="22"/>
      <c r="I31" s="22"/>
      <c r="J31" s="22"/>
      <c r="K31" s="22"/>
      <c r="L31" s="22"/>
      <c r="M31" s="22"/>
      <c r="N31" s="22"/>
      <c r="O31" s="22"/>
      <c r="P31" s="22"/>
      <c r="Q31" s="22"/>
      <c r="R31" s="20"/>
      <c r="S31" s="20"/>
      <c r="T31" s="20"/>
      <c r="U31" s="20"/>
      <c r="V31" s="49"/>
    </row>
    <row r="32" spans="1:22" x14ac:dyDescent="0.2">
      <c r="C32" s="10"/>
      <c r="D32" s="12"/>
      <c r="E32" s="12"/>
      <c r="F32" s="24"/>
      <c r="G32" s="12"/>
    </row>
    <row r="33" spans="3:10" x14ac:dyDescent="0.2">
      <c r="C33" s="10"/>
      <c r="D33" s="12"/>
      <c r="E33" s="12"/>
      <c r="F33" s="24"/>
      <c r="G33" s="14"/>
    </row>
    <row r="34" spans="3:10" x14ac:dyDescent="0.2">
      <c r="C34" s="10"/>
      <c r="D34" s="12"/>
      <c r="E34" s="12"/>
      <c r="F34" s="24"/>
      <c r="G34" s="12"/>
    </row>
    <row r="35" spans="3:10" x14ac:dyDescent="0.2">
      <c r="C35" s="10"/>
      <c r="D35" s="12"/>
      <c r="E35" s="12"/>
      <c r="F35" s="24"/>
      <c r="G35" s="12"/>
    </row>
    <row r="36" spans="3:10" x14ac:dyDescent="0.2">
      <c r="C36" s="10"/>
      <c r="D36" s="12"/>
      <c r="E36" s="12"/>
      <c r="F36" s="24"/>
      <c r="G36" s="14"/>
    </row>
    <row r="37" spans="3:10" x14ac:dyDescent="0.2">
      <c r="C37" s="10"/>
      <c r="D37" s="12"/>
      <c r="E37" s="12"/>
      <c r="F37" s="24"/>
      <c r="G37" s="14"/>
    </row>
    <row r="38" spans="3:10" x14ac:dyDescent="0.2">
      <c r="C38" s="10"/>
      <c r="D38" s="12"/>
      <c r="E38" s="12"/>
      <c r="F38" s="24"/>
      <c r="G38" s="14"/>
    </row>
    <row r="39" spans="3:10" x14ac:dyDescent="0.2">
      <c r="C39" s="10"/>
      <c r="D39" s="12"/>
      <c r="E39" s="12"/>
      <c r="F39" s="24"/>
      <c r="G39" s="14"/>
    </row>
    <row r="40" spans="3:10" x14ac:dyDescent="0.2">
      <c r="C40" s="10"/>
      <c r="D40" s="12"/>
      <c r="E40" s="12"/>
      <c r="F40" s="24"/>
      <c r="G40" s="14"/>
    </row>
    <row r="41" spans="3:10" x14ac:dyDescent="0.2">
      <c r="C41" s="10"/>
      <c r="D41" s="12"/>
      <c r="E41" s="12"/>
      <c r="F41" s="24"/>
      <c r="G41" s="14"/>
      <c r="J41" s="13" t="s">
        <v>11</v>
      </c>
    </row>
    <row r="42" spans="3:10" x14ac:dyDescent="0.2">
      <c r="C42" s="10"/>
      <c r="D42" s="12"/>
      <c r="E42" s="12"/>
      <c r="F42" s="24"/>
      <c r="G42" s="14"/>
    </row>
    <row r="43" spans="3:10" x14ac:dyDescent="0.2">
      <c r="C43" s="10"/>
      <c r="D43" s="12"/>
      <c r="E43" s="12"/>
      <c r="F43" s="24"/>
      <c r="G43" s="14"/>
    </row>
    <row r="44" spans="3:10" x14ac:dyDescent="0.2">
      <c r="C44" s="10"/>
      <c r="F44" s="13"/>
    </row>
    <row r="45" spans="3:10" x14ac:dyDescent="0.2">
      <c r="C45" s="10"/>
      <c r="F45" s="13"/>
    </row>
    <row r="46" spans="3:10" x14ac:dyDescent="0.2">
      <c r="C46" s="10"/>
      <c r="F46" s="13"/>
    </row>
    <row r="47" spans="3:10" x14ac:dyDescent="0.2">
      <c r="C47" s="10"/>
      <c r="F47" s="13"/>
    </row>
    <row r="48" spans="3:10" x14ac:dyDescent="0.25">
      <c r="F48" s="13"/>
    </row>
    <row r="49" spans="6:6" x14ac:dyDescent="0.25">
      <c r="F49" s="13"/>
    </row>
    <row r="50" spans="6:6" x14ac:dyDescent="0.25">
      <c r="F50" s="13"/>
    </row>
    <row r="51" spans="6:6" x14ac:dyDescent="0.25">
      <c r="F51" s="13"/>
    </row>
    <row r="52" spans="6:6" x14ac:dyDescent="0.25">
      <c r="F52" s="13"/>
    </row>
    <row r="53" spans="6:6" x14ac:dyDescent="0.25">
      <c r="F53" s="13"/>
    </row>
    <row r="54" spans="6:6" x14ac:dyDescent="0.25">
      <c r="F54" s="13"/>
    </row>
    <row r="55" spans="6:6" x14ac:dyDescent="0.25">
      <c r="F55" s="13"/>
    </row>
    <row r="56" spans="6:6" x14ac:dyDescent="0.25">
      <c r="F56" s="13"/>
    </row>
    <row r="57" spans="6:6" x14ac:dyDescent="0.25">
      <c r="F57" s="13"/>
    </row>
    <row r="58" spans="6:6" x14ac:dyDescent="0.25">
      <c r="F58" s="13"/>
    </row>
    <row r="59" spans="6:6" x14ac:dyDescent="0.25">
      <c r="F59" s="13"/>
    </row>
    <row r="60" spans="6:6" x14ac:dyDescent="0.25">
      <c r="F60" s="13"/>
    </row>
    <row r="61" spans="6:6" x14ac:dyDescent="0.25">
      <c r="F61" s="13"/>
    </row>
    <row r="62" spans="6:6" x14ac:dyDescent="0.25">
      <c r="F62" s="13"/>
    </row>
    <row r="63" spans="6:6" x14ac:dyDescent="0.25">
      <c r="F63" s="13"/>
    </row>
    <row r="64" spans="6:6" x14ac:dyDescent="0.25">
      <c r="F64" s="13"/>
    </row>
    <row r="65" spans="6:6" x14ac:dyDescent="0.25">
      <c r="F65" s="13"/>
    </row>
    <row r="66" spans="6:6" x14ac:dyDescent="0.25">
      <c r="F66" s="13"/>
    </row>
    <row r="67" spans="6:6" x14ac:dyDescent="0.25">
      <c r="F67" s="13"/>
    </row>
    <row r="68" spans="6:6" x14ac:dyDescent="0.25">
      <c r="F68" s="13"/>
    </row>
    <row r="69" spans="6:6" x14ac:dyDescent="0.25">
      <c r="F69" s="13"/>
    </row>
    <row r="70" spans="6:6" x14ac:dyDescent="0.25">
      <c r="F70" s="13"/>
    </row>
    <row r="71" spans="6:6" x14ac:dyDescent="0.25">
      <c r="F71" s="13"/>
    </row>
    <row r="72" spans="6:6" x14ac:dyDescent="0.25">
      <c r="F72" s="13"/>
    </row>
    <row r="73" spans="6:6" x14ac:dyDescent="0.25">
      <c r="F73" s="13"/>
    </row>
    <row r="74" spans="6:6" x14ac:dyDescent="0.25">
      <c r="F74" s="13"/>
    </row>
    <row r="75" spans="6:6" x14ac:dyDescent="0.25">
      <c r="F75" s="13"/>
    </row>
    <row r="76" spans="6:6" x14ac:dyDescent="0.25">
      <c r="F76" s="13"/>
    </row>
    <row r="77" spans="6:6" x14ac:dyDescent="0.25">
      <c r="F77" s="13"/>
    </row>
    <row r="78" spans="6:6" x14ac:dyDescent="0.25">
      <c r="F78" s="13"/>
    </row>
    <row r="79" spans="6:6" x14ac:dyDescent="0.25">
      <c r="F79" s="13"/>
    </row>
    <row r="80" spans="6:6" x14ac:dyDescent="0.25">
      <c r="F80" s="13"/>
    </row>
    <row r="81" spans="6:6" x14ac:dyDescent="0.25">
      <c r="F81" s="13"/>
    </row>
    <row r="82" spans="6:6" x14ac:dyDescent="0.25">
      <c r="F82" s="13"/>
    </row>
    <row r="83" spans="6:6" x14ac:dyDescent="0.25">
      <c r="F83" s="13"/>
    </row>
    <row r="84" spans="6:6" x14ac:dyDescent="0.25">
      <c r="F84" s="13"/>
    </row>
    <row r="85" spans="6:6" x14ac:dyDescent="0.25">
      <c r="F85" s="13"/>
    </row>
    <row r="86" spans="6:6" x14ac:dyDescent="0.25">
      <c r="F86" s="13"/>
    </row>
    <row r="87" spans="6:6" x14ac:dyDescent="0.25">
      <c r="F87" s="1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2C44C-9449-4703-B938-FF2ED90FCA02}">
  <sheetPr>
    <tabColor rgb="FF015890"/>
  </sheetPr>
  <dimension ref="A2:M91"/>
  <sheetViews>
    <sheetView workbookViewId="0">
      <selection activeCell="R31" sqref="R31"/>
    </sheetView>
  </sheetViews>
  <sheetFormatPr defaultRowHeight="11.25" x14ac:dyDescent="0.25"/>
  <cols>
    <col min="1" max="1" width="2.140625" style="324" customWidth="1"/>
    <col min="2" max="4" width="10.140625" style="324" customWidth="1"/>
    <col min="5" max="5" width="10.140625" style="441" customWidth="1"/>
    <col min="6" max="13" width="10.140625" style="324" customWidth="1"/>
    <col min="14" max="16384" width="9.140625" style="324"/>
  </cols>
  <sheetData>
    <row r="2" spans="1:13" s="559" customFormat="1" ht="14.25" x14ac:dyDescent="0.25">
      <c r="A2" s="324"/>
      <c r="B2" s="211"/>
      <c r="C2" s="212"/>
      <c r="D2" s="212"/>
      <c r="E2" s="212"/>
      <c r="F2" s="212"/>
      <c r="G2" s="212"/>
      <c r="H2" s="212"/>
      <c r="I2" s="212"/>
      <c r="J2" s="212"/>
      <c r="K2" s="212"/>
      <c r="L2" s="212"/>
      <c r="M2" s="213"/>
    </row>
    <row r="3" spans="1:13" s="560" customFormat="1" ht="12" x14ac:dyDescent="0.25">
      <c r="B3" s="215"/>
      <c r="E3" s="623"/>
      <c r="M3" s="217"/>
    </row>
    <row r="4" spans="1:13" s="560" customFormat="1" ht="12" x14ac:dyDescent="0.25">
      <c r="B4" s="215"/>
      <c r="E4" s="623"/>
      <c r="M4" s="217"/>
    </row>
    <row r="5" spans="1:13" s="560" customFormat="1" ht="12" x14ac:dyDescent="0.25">
      <c r="B5" s="215"/>
      <c r="E5" s="623"/>
      <c r="M5" s="217"/>
    </row>
    <row r="6" spans="1:13" x14ac:dyDescent="0.2">
      <c r="A6" s="66"/>
      <c r="B6" s="329"/>
      <c r="C6" s="330"/>
      <c r="D6" s="444"/>
      <c r="E6" s="444"/>
      <c r="F6" s="444"/>
      <c r="G6" s="331"/>
      <c r="H6" s="331"/>
      <c r="I6" s="331"/>
      <c r="J6" s="331"/>
      <c r="K6" s="331"/>
      <c r="L6" s="331"/>
      <c r="M6" s="85"/>
    </row>
    <row r="7" spans="1:13" ht="11.25" customHeight="1" x14ac:dyDescent="0.2">
      <c r="B7" s="329"/>
      <c r="C7" s="330"/>
      <c r="D7" s="330"/>
      <c r="E7" s="330"/>
      <c r="F7" s="330"/>
      <c r="G7" s="330"/>
      <c r="H7" s="330"/>
      <c r="I7" s="330"/>
      <c r="J7" s="330"/>
      <c r="K7" s="330"/>
      <c r="L7" s="330"/>
      <c r="M7" s="85"/>
    </row>
    <row r="8" spans="1:13" x14ac:dyDescent="0.2">
      <c r="A8" s="66"/>
      <c r="B8" s="329"/>
      <c r="C8" s="330"/>
      <c r="D8" s="444"/>
      <c r="E8" s="444"/>
      <c r="F8" s="444"/>
      <c r="G8" s="331"/>
      <c r="H8" s="331"/>
      <c r="I8" s="331"/>
      <c r="J8" s="331"/>
      <c r="K8" s="331"/>
      <c r="L8" s="331"/>
      <c r="M8" s="85"/>
    </row>
    <row r="9" spans="1:13" x14ac:dyDescent="0.2">
      <c r="A9" s="66"/>
      <c r="B9" s="329"/>
      <c r="C9" s="330"/>
      <c r="D9" s="444"/>
      <c r="E9" s="444"/>
      <c r="F9" s="444"/>
      <c r="G9" s="331"/>
      <c r="H9" s="331"/>
      <c r="I9" s="331"/>
      <c r="J9" s="331"/>
      <c r="K9" s="331"/>
      <c r="L9" s="331"/>
      <c r="M9" s="85"/>
    </row>
    <row r="10" spans="1:13" x14ac:dyDescent="0.2">
      <c r="A10" s="66"/>
      <c r="B10" s="329"/>
      <c r="C10" s="330"/>
      <c r="D10" s="444"/>
      <c r="E10" s="444"/>
      <c r="F10" s="444"/>
      <c r="G10" s="331"/>
      <c r="H10" s="331"/>
      <c r="I10" s="331"/>
      <c r="J10" s="331"/>
      <c r="K10" s="331"/>
      <c r="L10" s="331"/>
      <c r="M10" s="85"/>
    </row>
    <row r="11" spans="1:13" x14ac:dyDescent="0.2">
      <c r="A11" s="66"/>
      <c r="B11" s="329"/>
      <c r="C11" s="330"/>
      <c r="D11" s="444"/>
      <c r="E11" s="444"/>
      <c r="F11" s="444"/>
      <c r="G11" s="331"/>
      <c r="H11" s="331"/>
      <c r="I11" s="331"/>
      <c r="J11" s="331"/>
      <c r="K11" s="331"/>
      <c r="L11" s="331"/>
      <c r="M11" s="85"/>
    </row>
    <row r="12" spans="1:13" x14ac:dyDescent="0.2">
      <c r="A12" s="66"/>
      <c r="B12" s="329"/>
      <c r="C12" s="330"/>
      <c r="D12" s="444"/>
      <c r="E12" s="444"/>
      <c r="F12" s="444"/>
      <c r="G12" s="331"/>
      <c r="H12" s="331"/>
      <c r="I12" s="331"/>
      <c r="J12" s="331"/>
      <c r="K12" s="331"/>
      <c r="L12" s="331"/>
      <c r="M12" s="85"/>
    </row>
    <row r="13" spans="1:13" x14ac:dyDescent="0.2">
      <c r="A13" s="66"/>
      <c r="B13" s="329"/>
      <c r="C13" s="330"/>
      <c r="D13" s="444"/>
      <c r="E13" s="444"/>
      <c r="F13" s="444"/>
      <c r="G13" s="331"/>
      <c r="H13" s="331"/>
      <c r="I13" s="331"/>
      <c r="J13" s="331"/>
      <c r="K13" s="331"/>
      <c r="L13" s="331"/>
      <c r="M13" s="85"/>
    </row>
    <row r="14" spans="1:13" x14ac:dyDescent="0.2">
      <c r="A14" s="66"/>
      <c r="B14" s="329"/>
      <c r="C14" s="330"/>
      <c r="D14" s="444"/>
      <c r="E14" s="444"/>
      <c r="F14" s="444"/>
      <c r="G14" s="331"/>
      <c r="H14" s="331"/>
      <c r="I14" s="331"/>
      <c r="J14" s="331"/>
      <c r="K14" s="331"/>
      <c r="L14" s="331"/>
      <c r="M14" s="85"/>
    </row>
    <row r="15" spans="1:13" x14ac:dyDescent="0.2">
      <c r="A15" s="66"/>
      <c r="B15" s="329"/>
      <c r="C15" s="330"/>
      <c r="D15" s="444"/>
      <c r="E15" s="444"/>
      <c r="F15" s="444"/>
      <c r="G15" s="331"/>
      <c r="H15" s="331"/>
      <c r="I15" s="331"/>
      <c r="J15" s="331"/>
      <c r="K15" s="331"/>
      <c r="L15" s="331"/>
      <c r="M15" s="85"/>
    </row>
    <row r="16" spans="1:13" x14ac:dyDescent="0.2">
      <c r="A16" s="66"/>
      <c r="B16" s="329"/>
      <c r="C16" s="330"/>
      <c r="D16" s="444"/>
      <c r="E16" s="444"/>
      <c r="F16" s="444"/>
      <c r="G16" s="331"/>
      <c r="H16" s="331"/>
      <c r="I16" s="331"/>
      <c r="J16" s="331"/>
      <c r="K16" s="331"/>
      <c r="L16" s="331"/>
      <c r="M16" s="85"/>
    </row>
    <row r="17" spans="1:13" x14ac:dyDescent="0.2">
      <c r="A17" s="66"/>
      <c r="B17" s="329"/>
      <c r="C17" s="330"/>
      <c r="D17" s="444"/>
      <c r="E17" s="444"/>
      <c r="F17" s="444"/>
      <c r="G17" s="331"/>
      <c r="H17" s="331"/>
      <c r="I17" s="331"/>
      <c r="J17" s="331"/>
      <c r="K17" s="331"/>
      <c r="L17" s="331"/>
      <c r="M17" s="85"/>
    </row>
    <row r="18" spans="1:13" x14ac:dyDescent="0.2">
      <c r="A18" s="66"/>
      <c r="B18" s="329"/>
      <c r="C18" s="330" t="s">
        <v>974</v>
      </c>
      <c r="D18" s="444"/>
      <c r="E18" s="444"/>
      <c r="F18" s="444"/>
      <c r="G18" s="331"/>
      <c r="H18" s="331"/>
      <c r="I18" s="331"/>
      <c r="J18" s="331"/>
      <c r="K18" s="331"/>
      <c r="L18" s="331"/>
      <c r="M18" s="85"/>
    </row>
    <row r="19" spans="1:13" x14ac:dyDescent="0.2">
      <c r="A19" s="66"/>
      <c r="B19" s="329"/>
      <c r="C19" s="330"/>
      <c r="D19" s="444"/>
      <c r="E19" s="444"/>
      <c r="F19" s="444"/>
      <c r="G19" s="331"/>
      <c r="H19" s="331"/>
      <c r="I19" s="331"/>
      <c r="J19" s="331"/>
      <c r="K19" s="331"/>
      <c r="L19" s="331"/>
      <c r="M19" s="85"/>
    </row>
    <row r="20" spans="1:13" x14ac:dyDescent="0.2">
      <c r="A20" s="66"/>
      <c r="B20" s="329"/>
      <c r="C20" s="330"/>
      <c r="D20" s="444"/>
      <c r="E20" s="444"/>
      <c r="F20" s="444"/>
      <c r="G20" s="331"/>
      <c r="H20" s="331"/>
      <c r="I20" s="331"/>
      <c r="J20" s="331"/>
      <c r="K20" s="331"/>
      <c r="L20" s="331"/>
      <c r="M20" s="85"/>
    </row>
    <row r="21" spans="1:13" x14ac:dyDescent="0.2">
      <c r="A21" s="66"/>
      <c r="B21" s="329"/>
      <c r="C21" s="330"/>
      <c r="D21" s="444"/>
      <c r="E21" s="444"/>
      <c r="F21" s="444"/>
      <c r="G21" s="331"/>
      <c r="H21" s="331"/>
      <c r="I21" s="331"/>
      <c r="J21" s="331"/>
      <c r="K21" s="331"/>
      <c r="L21" s="331"/>
      <c r="M21" s="85"/>
    </row>
    <row r="22" spans="1:13" x14ac:dyDescent="0.2">
      <c r="A22" s="66"/>
      <c r="B22" s="329"/>
      <c r="C22" s="330"/>
      <c r="D22" s="444"/>
      <c r="E22" s="444"/>
      <c r="F22" s="444"/>
      <c r="G22" s="331"/>
      <c r="H22" s="331"/>
      <c r="I22" s="331"/>
      <c r="J22" s="331"/>
      <c r="K22" s="331"/>
      <c r="L22" s="331"/>
      <c r="M22" s="85"/>
    </row>
    <row r="23" spans="1:13" x14ac:dyDescent="0.2">
      <c r="A23" s="66"/>
      <c r="B23" s="329"/>
      <c r="C23" s="330"/>
      <c r="D23" s="444"/>
      <c r="E23" s="444"/>
      <c r="F23" s="444"/>
      <c r="G23" s="331"/>
      <c r="H23" s="331"/>
      <c r="I23" s="331"/>
      <c r="J23" s="331"/>
      <c r="K23" s="331"/>
      <c r="L23" s="331"/>
      <c r="M23" s="85"/>
    </row>
    <row r="24" spans="1:13" x14ac:dyDescent="0.2">
      <c r="A24" s="66"/>
      <c r="B24" s="329"/>
      <c r="C24" s="330"/>
      <c r="D24" s="444"/>
      <c r="E24" s="444"/>
      <c r="F24" s="444"/>
      <c r="G24" s="331"/>
      <c r="H24" s="331"/>
      <c r="I24" s="331"/>
      <c r="J24" s="331"/>
      <c r="K24" s="331"/>
      <c r="L24" s="331"/>
      <c r="M24" s="85"/>
    </row>
    <row r="25" spans="1:13" x14ac:dyDescent="0.2">
      <c r="A25" s="66"/>
      <c r="B25" s="329"/>
      <c r="C25" s="330"/>
      <c r="D25" s="444"/>
      <c r="E25" s="444"/>
      <c r="F25" s="444"/>
      <c r="G25" s="331"/>
      <c r="H25" s="331"/>
      <c r="I25" s="331"/>
      <c r="J25" s="331"/>
      <c r="K25" s="331"/>
      <c r="L25" s="331"/>
      <c r="M25" s="85"/>
    </row>
    <row r="26" spans="1:13" ht="15.75" x14ac:dyDescent="0.25">
      <c r="B26" s="329"/>
      <c r="C26" s="698" t="s">
        <v>975</v>
      </c>
      <c r="D26" s="698"/>
      <c r="E26" s="698"/>
      <c r="F26" s="698"/>
      <c r="G26" s="698"/>
      <c r="H26" s="698"/>
      <c r="I26" s="698"/>
      <c r="J26" s="698"/>
      <c r="M26" s="74"/>
    </row>
    <row r="27" spans="1:13" x14ac:dyDescent="0.2">
      <c r="B27" s="329"/>
      <c r="D27" s="441"/>
      <c r="E27" s="324"/>
      <c r="M27" s="74"/>
    </row>
    <row r="28" spans="1:13" ht="15.75" x14ac:dyDescent="0.25">
      <c r="B28" s="329"/>
      <c r="C28" s="698" t="s">
        <v>976</v>
      </c>
      <c r="D28" s="698"/>
      <c r="E28" s="698"/>
      <c r="F28" s="698"/>
      <c r="G28" s="698"/>
      <c r="H28" s="698"/>
      <c r="I28" s="698"/>
      <c r="J28" s="698"/>
      <c r="M28" s="74"/>
    </row>
    <row r="29" spans="1:13" x14ac:dyDescent="0.2">
      <c r="B29" s="605"/>
      <c r="C29" s="327"/>
      <c r="D29" s="326"/>
      <c r="E29" s="324"/>
      <c r="M29" s="74"/>
    </row>
    <row r="30" spans="1:13" ht="15.75" x14ac:dyDescent="0.25">
      <c r="B30" s="606"/>
      <c r="C30" s="604" t="s">
        <v>479</v>
      </c>
      <c r="D30" s="604"/>
      <c r="E30" s="604"/>
      <c r="F30" s="604"/>
      <c r="G30" s="604"/>
      <c r="H30" s="604"/>
      <c r="K30" s="697"/>
      <c r="L30" s="697"/>
      <c r="M30" s="85"/>
    </row>
    <row r="31" spans="1:13" ht="4.5" customHeight="1" x14ac:dyDescent="0.25">
      <c r="B31" s="607"/>
      <c r="C31" s="608"/>
      <c r="D31" s="330"/>
      <c r="E31" s="330"/>
      <c r="F31" s="330"/>
      <c r="G31" s="330"/>
      <c r="H31" s="330"/>
      <c r="K31" s="609"/>
      <c r="L31" s="610"/>
      <c r="M31" s="85"/>
    </row>
    <row r="32" spans="1:13" ht="12" x14ac:dyDescent="0.2">
      <c r="B32" s="611"/>
      <c r="C32" s="603" t="s">
        <v>143</v>
      </c>
      <c r="D32" s="603" t="s">
        <v>145</v>
      </c>
      <c r="E32" s="324"/>
      <c r="F32" s="330"/>
      <c r="G32" s="330"/>
      <c r="H32" s="330"/>
      <c r="K32" s="612"/>
      <c r="L32" s="613"/>
      <c r="M32" s="85"/>
    </row>
    <row r="33" spans="1:13" ht="12" x14ac:dyDescent="0.2">
      <c r="B33" s="611"/>
      <c r="C33" s="614" t="s">
        <v>140</v>
      </c>
      <c r="D33" s="614" t="s">
        <v>105</v>
      </c>
      <c r="E33" s="324"/>
      <c r="F33" s="330"/>
      <c r="G33" s="330"/>
      <c r="H33" s="330"/>
      <c r="K33" s="612"/>
      <c r="L33" s="613"/>
      <c r="M33" s="85"/>
    </row>
    <row r="34" spans="1:13" ht="11.25" customHeight="1" x14ac:dyDescent="0.2">
      <c r="B34" s="611"/>
      <c r="C34" s="614" t="s">
        <v>498</v>
      </c>
      <c r="D34" s="614" t="s">
        <v>51</v>
      </c>
      <c r="E34" s="324"/>
      <c r="F34" s="330"/>
      <c r="G34" s="330"/>
      <c r="H34" s="330"/>
      <c r="K34" s="612"/>
      <c r="L34" s="613"/>
      <c r="M34" s="85"/>
    </row>
    <row r="35" spans="1:13" ht="11.25" customHeight="1" x14ac:dyDescent="0.2">
      <c r="B35" s="611"/>
      <c r="C35" s="614" t="s">
        <v>161</v>
      </c>
      <c r="D35" s="614" t="s">
        <v>46</v>
      </c>
      <c r="E35" s="324"/>
      <c r="F35" s="330"/>
      <c r="G35" s="330"/>
      <c r="H35" s="330"/>
      <c r="K35" s="612"/>
      <c r="L35" s="613"/>
      <c r="M35" s="85"/>
    </row>
    <row r="36" spans="1:13" ht="11.25" customHeight="1" x14ac:dyDescent="0.2">
      <c r="B36" s="611"/>
      <c r="C36" s="614" t="s">
        <v>130</v>
      </c>
      <c r="D36" s="614" t="s">
        <v>32</v>
      </c>
      <c r="E36" s="324"/>
      <c r="F36" s="330"/>
      <c r="G36" s="330"/>
      <c r="H36" s="330"/>
      <c r="K36" s="612"/>
      <c r="L36" s="613"/>
      <c r="M36" s="85"/>
    </row>
    <row r="37" spans="1:13" ht="11.25" customHeight="1" x14ac:dyDescent="0.2">
      <c r="B37" s="615"/>
      <c r="C37" s="614" t="s">
        <v>523</v>
      </c>
      <c r="D37" s="614" t="s">
        <v>524</v>
      </c>
      <c r="E37" s="324"/>
      <c r="F37" s="330"/>
      <c r="G37" s="330"/>
      <c r="H37" s="330"/>
      <c r="K37" s="616"/>
      <c r="L37" s="617"/>
      <c r="M37" s="85"/>
    </row>
    <row r="38" spans="1:13" ht="12" x14ac:dyDescent="0.2">
      <c r="B38" s="615"/>
      <c r="C38" s="614" t="s">
        <v>536</v>
      </c>
      <c r="D38" s="614" t="s">
        <v>537</v>
      </c>
      <c r="E38" s="324"/>
      <c r="F38" s="330"/>
      <c r="G38" s="330"/>
      <c r="H38" s="330"/>
      <c r="K38" s="616"/>
      <c r="L38" s="617"/>
      <c r="M38" s="85"/>
    </row>
    <row r="39" spans="1:13" s="327" customFormat="1" ht="12" x14ac:dyDescent="0.2">
      <c r="A39" s="324"/>
      <c r="B39" s="615"/>
      <c r="C39" s="614" t="s">
        <v>540</v>
      </c>
      <c r="D39" s="614" t="s">
        <v>541</v>
      </c>
      <c r="E39" s="618"/>
      <c r="F39" s="324"/>
      <c r="G39" s="324"/>
      <c r="H39" s="324"/>
      <c r="K39" s="616"/>
      <c r="L39" s="617"/>
      <c r="M39" s="74"/>
    </row>
    <row r="40" spans="1:13" s="327" customFormat="1" x14ac:dyDescent="0.2">
      <c r="A40" s="324"/>
      <c r="B40" s="605"/>
      <c r="C40" s="324"/>
      <c r="D40" s="324"/>
      <c r="E40" s="324"/>
      <c r="F40" s="324"/>
      <c r="G40" s="324"/>
      <c r="H40" s="324"/>
      <c r="K40" s="619"/>
      <c r="L40" s="620"/>
      <c r="M40" s="74"/>
    </row>
    <row r="41" spans="1:13" s="327" customFormat="1" ht="15.75" x14ac:dyDescent="0.25">
      <c r="A41" s="324"/>
      <c r="B41" s="605"/>
      <c r="C41" s="698" t="s">
        <v>977</v>
      </c>
      <c r="D41" s="698"/>
      <c r="E41" s="698"/>
      <c r="F41" s="698"/>
      <c r="G41" s="698"/>
      <c r="H41" s="698"/>
      <c r="K41" s="619"/>
      <c r="L41" s="620"/>
      <c r="M41" s="74"/>
    </row>
    <row r="42" spans="1:13" ht="4.5" customHeight="1" x14ac:dyDescent="0.25">
      <c r="B42" s="605"/>
      <c r="C42" s="608"/>
      <c r="D42" s="330"/>
      <c r="E42" s="330"/>
      <c r="F42" s="330"/>
      <c r="G42" s="330"/>
      <c r="H42" s="330"/>
      <c r="K42" s="619"/>
      <c r="L42" s="620"/>
      <c r="M42" s="85"/>
    </row>
    <row r="43" spans="1:13" s="327" customFormat="1" ht="12" x14ac:dyDescent="0.2">
      <c r="A43" s="324"/>
      <c r="B43" s="611"/>
      <c r="C43" s="603" t="s">
        <v>546</v>
      </c>
      <c r="D43" s="603" t="s">
        <v>47</v>
      </c>
      <c r="E43" s="324"/>
      <c r="F43" s="324"/>
      <c r="G43" s="324"/>
      <c r="H43" s="324"/>
      <c r="K43" s="612"/>
      <c r="L43" s="613"/>
      <c r="M43" s="74"/>
    </row>
    <row r="44" spans="1:13" s="327" customFormat="1" ht="12" x14ac:dyDescent="0.2">
      <c r="A44" s="324"/>
      <c r="B44" s="615"/>
      <c r="C44" s="603" t="s">
        <v>556</v>
      </c>
      <c r="D44" s="603" t="s">
        <v>557</v>
      </c>
      <c r="E44" s="324"/>
      <c r="F44" s="324"/>
      <c r="G44" s="324"/>
      <c r="H44" s="324"/>
      <c r="K44" s="616"/>
      <c r="L44" s="617"/>
      <c r="M44" s="74"/>
    </row>
    <row r="45" spans="1:13" s="327" customFormat="1" ht="12" x14ac:dyDescent="0.2">
      <c r="A45" s="324"/>
      <c r="B45" s="611"/>
      <c r="C45" s="603" t="s">
        <v>570</v>
      </c>
      <c r="D45" s="603" t="s">
        <v>28</v>
      </c>
      <c r="E45" s="324"/>
      <c r="F45" s="324"/>
      <c r="G45" s="324"/>
      <c r="H45" s="324"/>
      <c r="K45" s="612"/>
      <c r="L45" s="613"/>
      <c r="M45" s="74"/>
    </row>
    <row r="46" spans="1:13" s="327" customFormat="1" ht="12" x14ac:dyDescent="0.2">
      <c r="A46" s="324"/>
      <c r="B46" s="611"/>
      <c r="C46" s="603" t="s">
        <v>584</v>
      </c>
      <c r="D46" s="603" t="s">
        <v>26</v>
      </c>
      <c r="E46" s="324"/>
      <c r="F46" s="324"/>
      <c r="G46" s="324"/>
      <c r="H46" s="324"/>
      <c r="K46" s="612"/>
      <c r="L46" s="613"/>
      <c r="M46" s="74"/>
    </row>
    <row r="47" spans="1:13" s="327" customFormat="1" ht="12" x14ac:dyDescent="0.2">
      <c r="A47" s="324"/>
      <c r="B47" s="611"/>
      <c r="C47" s="603" t="s">
        <v>561</v>
      </c>
      <c r="D47" s="603" t="s">
        <v>562</v>
      </c>
      <c r="E47" s="324"/>
      <c r="F47" s="324"/>
      <c r="G47" s="324"/>
      <c r="H47" s="324"/>
      <c r="K47" s="612"/>
      <c r="L47" s="613"/>
      <c r="M47" s="74"/>
    </row>
    <row r="48" spans="1:13" s="327" customFormat="1" ht="12" x14ac:dyDescent="0.2">
      <c r="A48" s="324"/>
      <c r="B48" s="611"/>
      <c r="C48" s="603" t="s">
        <v>592</v>
      </c>
      <c r="D48" s="603" t="s">
        <v>593</v>
      </c>
      <c r="E48" s="324"/>
      <c r="F48" s="324"/>
      <c r="G48" s="324"/>
      <c r="H48" s="324"/>
      <c r="K48" s="612"/>
      <c r="L48" s="613"/>
      <c r="M48" s="74"/>
    </row>
    <row r="49" spans="1:13" s="327" customFormat="1" ht="12" x14ac:dyDescent="0.2">
      <c r="A49" s="324"/>
      <c r="B49" s="611"/>
      <c r="C49" s="603"/>
      <c r="D49" s="603"/>
      <c r="E49" s="324"/>
      <c r="F49" s="324"/>
      <c r="G49" s="324"/>
      <c r="H49" s="324"/>
      <c r="K49" s="612"/>
      <c r="L49" s="613"/>
      <c r="M49" s="74"/>
    </row>
    <row r="50" spans="1:13" s="327" customFormat="1" ht="12" x14ac:dyDescent="0.2">
      <c r="A50" s="324"/>
      <c r="B50" s="611"/>
      <c r="C50" s="603"/>
      <c r="D50" s="603"/>
      <c r="E50" s="324"/>
      <c r="F50" s="324"/>
      <c r="G50" s="324"/>
      <c r="H50" s="324"/>
      <c r="K50" s="612"/>
      <c r="L50" s="613"/>
      <c r="M50" s="74"/>
    </row>
    <row r="51" spans="1:13" s="327" customFormat="1" ht="15.75" x14ac:dyDescent="0.25">
      <c r="A51" s="324"/>
      <c r="B51" s="611"/>
      <c r="C51" s="698" t="s">
        <v>163</v>
      </c>
      <c r="D51" s="698"/>
      <c r="E51" s="698"/>
      <c r="F51" s="698"/>
      <c r="G51" s="698"/>
      <c r="H51" s="698"/>
      <c r="K51" s="612"/>
      <c r="L51" s="613"/>
      <c r="M51" s="74"/>
    </row>
    <row r="52" spans="1:13" s="327" customFormat="1" ht="3.75" customHeight="1" x14ac:dyDescent="0.25">
      <c r="A52" s="324"/>
      <c r="B52" s="611"/>
      <c r="C52" s="608"/>
      <c r="D52" s="330"/>
      <c r="E52" s="330"/>
      <c r="F52" s="330"/>
      <c r="G52" s="330"/>
      <c r="H52" s="330"/>
      <c r="K52" s="612"/>
      <c r="L52" s="613"/>
      <c r="M52" s="74"/>
    </row>
    <row r="53" spans="1:13" s="327" customFormat="1" ht="12" x14ac:dyDescent="0.2">
      <c r="A53" s="324"/>
      <c r="B53" s="611"/>
      <c r="C53" s="603" t="s">
        <v>622</v>
      </c>
      <c r="D53" s="603" t="s">
        <v>990</v>
      </c>
      <c r="E53" s="324"/>
      <c r="F53" s="324"/>
      <c r="G53" s="324"/>
      <c r="H53" s="324"/>
      <c r="K53" s="612"/>
      <c r="L53" s="613"/>
      <c r="M53" s="74"/>
    </row>
    <row r="54" spans="1:13" s="327" customFormat="1" ht="12" x14ac:dyDescent="0.2">
      <c r="A54" s="324"/>
      <c r="B54" s="611"/>
      <c r="C54" s="603"/>
      <c r="D54" s="603"/>
      <c r="E54" s="324"/>
      <c r="F54" s="324"/>
      <c r="G54" s="324"/>
      <c r="H54" s="324"/>
      <c r="K54" s="612"/>
      <c r="L54" s="613"/>
      <c r="M54" s="74"/>
    </row>
    <row r="55" spans="1:13" s="327" customFormat="1" ht="15.75" x14ac:dyDescent="0.25">
      <c r="A55" s="324"/>
      <c r="B55" s="611"/>
      <c r="C55" s="698" t="s">
        <v>124</v>
      </c>
      <c r="D55" s="698"/>
      <c r="E55" s="698"/>
      <c r="F55" s="698"/>
      <c r="G55" s="698"/>
      <c r="H55" s="698"/>
      <c r="K55" s="612"/>
      <c r="L55" s="613"/>
      <c r="M55" s="74"/>
    </row>
    <row r="56" spans="1:13" s="327" customFormat="1" ht="4.5" customHeight="1" x14ac:dyDescent="0.25">
      <c r="A56" s="324"/>
      <c r="B56" s="611"/>
      <c r="C56" s="634"/>
      <c r="D56" s="634"/>
      <c r="E56" s="634"/>
      <c r="F56" s="634"/>
      <c r="G56" s="634"/>
      <c r="H56" s="634"/>
      <c r="K56" s="612"/>
      <c r="L56" s="613"/>
      <c r="M56" s="74"/>
    </row>
    <row r="57" spans="1:13" s="327" customFormat="1" ht="12" x14ac:dyDescent="0.2">
      <c r="A57" s="324"/>
      <c r="B57" s="611"/>
      <c r="C57" s="603" t="s">
        <v>604</v>
      </c>
      <c r="D57" s="603" t="s">
        <v>989</v>
      </c>
      <c r="E57" s="324"/>
      <c r="F57" s="324"/>
      <c r="G57" s="324"/>
      <c r="H57" s="324"/>
      <c r="K57" s="612"/>
      <c r="L57" s="613"/>
      <c r="M57" s="74"/>
    </row>
    <row r="58" spans="1:13" s="327" customFormat="1" ht="12" x14ac:dyDescent="0.2">
      <c r="A58" s="324"/>
      <c r="B58" s="611"/>
      <c r="C58" s="603" t="s">
        <v>615</v>
      </c>
      <c r="D58" s="603" t="s">
        <v>616</v>
      </c>
      <c r="E58" s="324"/>
      <c r="F58" s="324"/>
      <c r="G58" s="324"/>
      <c r="H58" s="324"/>
      <c r="K58" s="612"/>
      <c r="L58" s="613"/>
      <c r="M58" s="74"/>
    </row>
    <row r="59" spans="1:13" s="327" customFormat="1" ht="12" x14ac:dyDescent="0.2">
      <c r="A59" s="324"/>
      <c r="B59" s="611"/>
      <c r="C59" s="603"/>
      <c r="D59" s="603"/>
      <c r="E59" s="324"/>
      <c r="F59" s="324"/>
      <c r="G59" s="324"/>
      <c r="H59" s="324"/>
      <c r="K59" s="612"/>
      <c r="L59" s="613"/>
      <c r="M59" s="74"/>
    </row>
    <row r="60" spans="1:13" s="327" customFormat="1" ht="12" x14ac:dyDescent="0.2">
      <c r="A60" s="324"/>
      <c r="B60" s="605"/>
      <c r="C60" s="603"/>
      <c r="D60" s="603"/>
      <c r="E60" s="324"/>
      <c r="F60" s="324"/>
      <c r="G60" s="324"/>
      <c r="H60" s="324"/>
      <c r="K60" s="619"/>
      <c r="L60" s="620"/>
      <c r="M60" s="74"/>
    </row>
    <row r="61" spans="1:13" s="327" customFormat="1" ht="15.75" x14ac:dyDescent="0.25">
      <c r="A61" s="324"/>
      <c r="B61" s="605"/>
      <c r="C61" s="634" t="s">
        <v>991</v>
      </c>
      <c r="D61" s="634"/>
      <c r="E61" s="634"/>
      <c r="F61" s="634"/>
      <c r="G61" s="634"/>
      <c r="H61" s="634"/>
      <c r="K61" s="619"/>
      <c r="L61" s="620"/>
      <c r="M61" s="74"/>
    </row>
    <row r="62" spans="1:13" s="327" customFormat="1" ht="15.75" x14ac:dyDescent="0.25">
      <c r="A62" s="324"/>
      <c r="B62" s="611"/>
      <c r="C62" s="634" t="s">
        <v>992</v>
      </c>
      <c r="D62" s="634"/>
      <c r="E62" s="634"/>
      <c r="F62" s="324"/>
      <c r="G62" s="324"/>
      <c r="H62" s="324"/>
      <c r="K62" s="612"/>
      <c r="L62" s="613"/>
      <c r="M62" s="74"/>
    </row>
    <row r="63" spans="1:13" s="327" customFormat="1" ht="12" x14ac:dyDescent="0.2">
      <c r="A63" s="324"/>
      <c r="B63" s="611"/>
      <c r="C63" s="603" t="s">
        <v>978</v>
      </c>
      <c r="D63" s="603" t="s">
        <v>87</v>
      </c>
      <c r="E63" s="324"/>
      <c r="F63" s="324"/>
      <c r="G63" s="324"/>
      <c r="H63" s="324"/>
      <c r="K63" s="612"/>
      <c r="L63" s="613"/>
      <c r="M63" s="74"/>
    </row>
    <row r="64" spans="1:13" s="327" customFormat="1" ht="12" x14ac:dyDescent="0.2">
      <c r="A64" s="324"/>
      <c r="B64" s="611"/>
      <c r="C64" s="603" t="s">
        <v>979</v>
      </c>
      <c r="D64" s="603" t="s">
        <v>83</v>
      </c>
      <c r="E64" s="324"/>
      <c r="F64" s="324"/>
      <c r="G64" s="324"/>
      <c r="H64" s="324"/>
      <c r="K64" s="612"/>
      <c r="L64" s="613"/>
      <c r="M64" s="74"/>
    </row>
    <row r="65" spans="1:13" s="327" customFormat="1" ht="12" x14ac:dyDescent="0.2">
      <c r="A65" s="324"/>
      <c r="B65" s="611"/>
      <c r="C65" s="603" t="s">
        <v>980</v>
      </c>
      <c r="D65" s="603" t="s">
        <v>81</v>
      </c>
      <c r="E65" s="324"/>
      <c r="F65" s="324"/>
      <c r="G65" s="324"/>
      <c r="H65" s="324"/>
      <c r="K65" s="612"/>
      <c r="L65" s="613"/>
      <c r="M65" s="74"/>
    </row>
    <row r="66" spans="1:13" s="327" customFormat="1" ht="12" x14ac:dyDescent="0.2">
      <c r="A66" s="324"/>
      <c r="B66" s="611"/>
      <c r="C66" s="603" t="s">
        <v>981</v>
      </c>
      <c r="D66" s="603" t="s">
        <v>825</v>
      </c>
      <c r="E66" s="324"/>
      <c r="F66" s="324"/>
      <c r="G66" s="324"/>
      <c r="H66" s="324"/>
      <c r="K66" s="612"/>
      <c r="L66" s="613"/>
      <c r="M66" s="74"/>
    </row>
    <row r="67" spans="1:13" s="327" customFormat="1" ht="12" x14ac:dyDescent="0.2">
      <c r="A67" s="324"/>
      <c r="B67" s="611"/>
      <c r="C67" s="603"/>
      <c r="D67" s="603"/>
      <c r="E67" s="324"/>
      <c r="F67" s="324"/>
      <c r="G67" s="324"/>
      <c r="H67" s="324"/>
      <c r="K67" s="612"/>
      <c r="L67" s="613"/>
      <c r="M67" s="74"/>
    </row>
    <row r="68" spans="1:13" s="327" customFormat="1" ht="12" x14ac:dyDescent="0.2">
      <c r="A68" s="324"/>
      <c r="B68" s="611"/>
      <c r="C68" s="603" t="s">
        <v>982</v>
      </c>
      <c r="D68" s="603" t="s">
        <v>70</v>
      </c>
      <c r="E68" s="324"/>
      <c r="F68" s="324"/>
      <c r="G68" s="324"/>
      <c r="H68" s="324"/>
      <c r="K68" s="612"/>
      <c r="L68" s="613"/>
      <c r="M68" s="74"/>
    </row>
    <row r="69" spans="1:13" s="327" customFormat="1" ht="12" x14ac:dyDescent="0.2">
      <c r="A69" s="324"/>
      <c r="B69" s="611"/>
      <c r="C69" s="603" t="s">
        <v>983</v>
      </c>
      <c r="D69" s="603" t="s">
        <v>68</v>
      </c>
      <c r="F69" s="324"/>
      <c r="G69" s="324"/>
      <c r="H69" s="324"/>
      <c r="K69" s="612"/>
      <c r="L69" s="613"/>
      <c r="M69" s="74"/>
    </row>
    <row r="70" spans="1:13" s="327" customFormat="1" ht="12" x14ac:dyDescent="0.2">
      <c r="A70" s="324"/>
      <c r="B70" s="611"/>
      <c r="C70" s="603" t="s">
        <v>984</v>
      </c>
      <c r="D70" s="603" t="s">
        <v>66</v>
      </c>
      <c r="E70" s="324"/>
      <c r="F70" s="324"/>
      <c r="G70" s="324"/>
      <c r="H70" s="324"/>
      <c r="K70" s="612"/>
      <c r="L70" s="613"/>
      <c r="M70" s="74"/>
    </row>
    <row r="71" spans="1:13" s="327" customFormat="1" ht="12" x14ac:dyDescent="0.2">
      <c r="A71" s="324"/>
      <c r="B71" s="611"/>
      <c r="C71" s="603" t="s">
        <v>985</v>
      </c>
      <c r="D71" s="603" t="s">
        <v>64</v>
      </c>
      <c r="E71" s="324"/>
      <c r="F71" s="324"/>
      <c r="G71" s="324"/>
      <c r="H71" s="324"/>
      <c r="K71" s="612"/>
      <c r="L71" s="613"/>
      <c r="M71" s="74"/>
    </row>
    <row r="72" spans="1:13" s="327" customFormat="1" ht="12" x14ac:dyDescent="0.2">
      <c r="A72" s="324"/>
      <c r="B72" s="611"/>
      <c r="C72" s="603"/>
      <c r="D72" s="603"/>
      <c r="E72" s="324"/>
      <c r="F72" s="324"/>
      <c r="G72" s="324"/>
      <c r="H72" s="324"/>
      <c r="K72" s="612"/>
      <c r="L72" s="613"/>
      <c r="M72" s="74"/>
    </row>
    <row r="73" spans="1:13" s="327" customFormat="1" ht="12" x14ac:dyDescent="0.2">
      <c r="A73" s="324"/>
      <c r="B73" s="611"/>
      <c r="C73" s="603" t="s">
        <v>986</v>
      </c>
      <c r="D73" s="603" t="s">
        <v>79</v>
      </c>
      <c r="E73" s="324"/>
      <c r="F73" s="324"/>
      <c r="G73" s="324"/>
      <c r="H73" s="324"/>
      <c r="K73" s="612"/>
      <c r="L73" s="613"/>
      <c r="M73" s="74"/>
    </row>
    <row r="74" spans="1:13" s="327" customFormat="1" ht="12" x14ac:dyDescent="0.2">
      <c r="A74" s="324"/>
      <c r="B74" s="611"/>
      <c r="C74" s="603" t="s">
        <v>987</v>
      </c>
      <c r="D74" s="603" t="s">
        <v>75</v>
      </c>
      <c r="E74" s="324"/>
      <c r="F74" s="324"/>
      <c r="G74" s="324"/>
      <c r="H74" s="324"/>
      <c r="K74" s="612"/>
      <c r="L74" s="613"/>
      <c r="M74" s="74"/>
    </row>
    <row r="75" spans="1:13" s="327" customFormat="1" ht="12" x14ac:dyDescent="0.2">
      <c r="A75" s="324"/>
      <c r="B75" s="611"/>
      <c r="C75" s="603"/>
      <c r="D75" s="603"/>
      <c r="E75" s="324"/>
      <c r="F75" s="324"/>
      <c r="G75" s="324"/>
      <c r="H75" s="324"/>
      <c r="K75" s="612"/>
      <c r="L75" s="613"/>
      <c r="M75" s="74"/>
    </row>
    <row r="76" spans="1:13" s="327" customFormat="1" ht="12" x14ac:dyDescent="0.2">
      <c r="A76" s="324"/>
      <c r="B76" s="611"/>
      <c r="C76" s="603" t="s">
        <v>988</v>
      </c>
      <c r="D76" s="603" t="s">
        <v>56</v>
      </c>
      <c r="E76" s="324"/>
      <c r="F76" s="324"/>
      <c r="G76" s="324"/>
      <c r="H76" s="324"/>
      <c r="K76" s="612"/>
      <c r="L76" s="613"/>
      <c r="M76" s="74"/>
    </row>
    <row r="77" spans="1:13" s="327" customFormat="1" ht="15.75" x14ac:dyDescent="0.25">
      <c r="A77" s="324"/>
      <c r="B77" s="611"/>
      <c r="C77" s="634"/>
      <c r="D77" s="634"/>
      <c r="E77" s="634"/>
      <c r="F77" s="324"/>
      <c r="G77" s="324"/>
      <c r="H77" s="324"/>
      <c r="K77" s="612"/>
      <c r="L77" s="613"/>
      <c r="M77" s="74"/>
    </row>
    <row r="78" spans="1:13" s="327" customFormat="1" ht="15.75" x14ac:dyDescent="0.25">
      <c r="A78" s="324"/>
      <c r="B78" s="611"/>
      <c r="C78" s="634" t="s">
        <v>993</v>
      </c>
      <c r="D78" s="634"/>
      <c r="E78" s="634"/>
      <c r="F78" s="324"/>
      <c r="G78" s="324"/>
      <c r="H78" s="324"/>
      <c r="K78" s="612"/>
      <c r="L78" s="613"/>
      <c r="M78" s="74"/>
    </row>
    <row r="79" spans="1:13" s="327" customFormat="1" ht="15.75" x14ac:dyDescent="0.25">
      <c r="A79" s="324"/>
      <c r="B79" s="611"/>
      <c r="C79" s="634" t="s">
        <v>994</v>
      </c>
      <c r="E79" s="324"/>
      <c r="F79" s="324"/>
      <c r="G79" s="324"/>
      <c r="H79" s="324"/>
      <c r="K79" s="612"/>
      <c r="L79" s="613"/>
      <c r="M79" s="74"/>
    </row>
    <row r="80" spans="1:13" s="327" customFormat="1" ht="12" x14ac:dyDescent="0.2">
      <c r="A80" s="324"/>
      <c r="B80" s="611"/>
      <c r="C80" s="621"/>
      <c r="D80" s="603"/>
      <c r="E80" s="324"/>
      <c r="F80" s="324"/>
      <c r="G80" s="324"/>
      <c r="H80" s="324"/>
      <c r="K80" s="612"/>
      <c r="L80" s="613"/>
      <c r="M80" s="74"/>
    </row>
    <row r="81" spans="1:13" s="327" customFormat="1" x14ac:dyDescent="0.2">
      <c r="A81" s="324"/>
      <c r="B81" s="605"/>
      <c r="C81" s="324"/>
      <c r="D81" s="324"/>
      <c r="E81" s="324"/>
      <c r="F81" s="324"/>
      <c r="G81" s="324"/>
      <c r="H81" s="324"/>
      <c r="K81" s="619"/>
      <c r="L81" s="620"/>
      <c r="M81" s="74"/>
    </row>
    <row r="82" spans="1:13" ht="15.75" x14ac:dyDescent="0.25">
      <c r="B82" s="622"/>
      <c r="C82" s="604"/>
      <c r="D82" s="441"/>
      <c r="E82" s="324"/>
      <c r="M82" s="74"/>
    </row>
    <row r="83" spans="1:13" ht="12" customHeight="1" x14ac:dyDescent="0.25">
      <c r="B83" s="329"/>
      <c r="C83" s="698" t="s">
        <v>1032</v>
      </c>
      <c r="D83" s="698"/>
      <c r="E83" s="698"/>
      <c r="F83" s="698"/>
      <c r="G83" s="698"/>
      <c r="H83" s="698"/>
      <c r="M83" s="74"/>
    </row>
    <row r="84" spans="1:13" ht="12" customHeight="1" x14ac:dyDescent="0.25">
      <c r="B84" s="329"/>
      <c r="C84" s="634"/>
      <c r="D84" s="634"/>
      <c r="E84" s="634"/>
      <c r="F84" s="634"/>
      <c r="G84" s="634"/>
      <c r="H84" s="634"/>
      <c r="M84" s="74"/>
    </row>
    <row r="85" spans="1:13" ht="12" customHeight="1" x14ac:dyDescent="0.25">
      <c r="B85" s="329"/>
      <c r="C85" s="698" t="s">
        <v>1072</v>
      </c>
      <c r="D85" s="698"/>
      <c r="E85" s="698"/>
      <c r="F85" s="698"/>
      <c r="G85" s="698"/>
      <c r="H85" s="698"/>
      <c r="M85" s="74"/>
    </row>
    <row r="86" spans="1:13" x14ac:dyDescent="0.25">
      <c r="B86" s="73"/>
      <c r="M86" s="74"/>
    </row>
    <row r="87" spans="1:13" x14ac:dyDescent="0.25">
      <c r="B87" s="73"/>
      <c r="M87" s="74"/>
    </row>
    <row r="88" spans="1:13" x14ac:dyDescent="0.25">
      <c r="B88" s="73"/>
      <c r="M88" s="74"/>
    </row>
    <row r="89" spans="1:13" x14ac:dyDescent="0.25">
      <c r="B89" s="73"/>
      <c r="M89" s="74"/>
    </row>
    <row r="90" spans="1:13" x14ac:dyDescent="0.25">
      <c r="B90" s="73"/>
      <c r="M90" s="74"/>
    </row>
    <row r="91" spans="1:13" x14ac:dyDescent="0.25">
      <c r="B91" s="86"/>
      <c r="C91" s="87"/>
      <c r="D91" s="87"/>
      <c r="E91" s="88"/>
      <c r="F91" s="87"/>
      <c r="G91" s="87"/>
      <c r="H91" s="87"/>
      <c r="I91" s="87"/>
      <c r="J91" s="87"/>
      <c r="K91" s="87"/>
      <c r="L91" s="87"/>
      <c r="M91" s="89"/>
    </row>
  </sheetData>
  <mergeCells count="8">
    <mergeCell ref="C26:J26"/>
    <mergeCell ref="C28:J28"/>
    <mergeCell ref="C83:H83"/>
    <mergeCell ref="K30:L30"/>
    <mergeCell ref="C41:H41"/>
    <mergeCell ref="C55:H55"/>
    <mergeCell ref="C85:H85"/>
    <mergeCell ref="C51:H51"/>
  </mergeCells>
  <hyperlinks>
    <hyperlink ref="C30" location="Employees!A1" display="Employees" xr:uid="{77A067F5-815D-44C5-9154-9E9EE9E0592B}"/>
    <hyperlink ref="C83:D83" location="EY!A1" display="EY Engagement" xr:uid="{B02FA072-F0B2-430E-ADE8-5ADF3A634819}"/>
    <hyperlink ref="C41:I41" location="'Diversity &amp; Inclusion'!A1" display="Diversity &amp; Inclusion" xr:uid="{37E9B902-34C2-4FB2-9226-5CB2CD4FAF09}"/>
    <hyperlink ref="C61:I61" location="Property!A1" display="Property" xr:uid="{6B389307-CCC2-4B15-9BEB-BC8DFAF42454}"/>
    <hyperlink ref="C26:J26" location="'GRI 2021'!A1" display="Global Reporting Initiative (GRI) Index" xr:uid="{AEB62AD5-E5A9-4927-8E2B-1A732A7D3AF9}"/>
    <hyperlink ref="C28:J28" location="TCFD!A1" display="Task Force on Climate-related Financial Disclosures (TCFD) Index" xr:uid="{D841358C-7635-4D73-9C43-2FFAFBB98A86}"/>
    <hyperlink ref="C83:H83" location="Materiality!A1" display="Materiality Topics &amp; Definitions" xr:uid="{D6E5DDF7-078C-451F-BBEB-56C577CC489D}"/>
    <hyperlink ref="C51:H51" location="'Stakeholder Engagement'!A1" display="Stakeholder Engagement" xr:uid="{234648D3-E28A-416D-80A5-C620E75B054F}"/>
    <hyperlink ref="C55:H55" location="'Economic Performance'!A1" display="Economic Performance" xr:uid="{26B2AD55-6077-4D06-8746-FEC0D7C7D864}"/>
    <hyperlink ref="C85:D85" location="EY!A1" display="EY Engagement" xr:uid="{D27221AB-E968-4B4C-9732-C586F9A293D1}"/>
    <hyperlink ref="C85:H85" location="'Explanatory Notes'!A1" display="Explanatory Notes &amp; Definitions" xr:uid="{E76A5669-C021-445D-B0D6-42722AF33EA2}"/>
    <hyperlink ref="C61:H61" location="'AU Building Attributes'!A1" display="AU Building Attributes" xr:uid="{017559CB-9AD6-4E63-A7C5-E4916F16BC92}"/>
    <hyperlink ref="C62" location="'AU Asset Performance'!A1" display="AU Asset Performance" xr:uid="{062F36D8-CE9A-4F7C-B64E-F613D337C60D}"/>
    <hyperlink ref="C78" location="'EU Building Attributes'!A1" display="EU Building Attributes" xr:uid="{C0BBCA0B-B1F4-4487-9555-B99973F1101A}"/>
    <hyperlink ref="C79" location="'EU Asset Performance'!A1" display="EU Asset Performance" xr:uid="{B5D45629-EBA8-4A8B-962C-A41DF3C270D2}"/>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290A9-7F5B-4D3A-B7D5-C866FD40C085}">
  <sheetPr>
    <tabColor rgb="FF015890"/>
    <pageSetUpPr autoPageBreaks="0"/>
  </sheetPr>
  <dimension ref="A2:Q304"/>
  <sheetViews>
    <sheetView showGridLines="0" zoomScaleNormal="100" workbookViewId="0">
      <pane ySplit="9" topLeftCell="A10" activePane="bottomLeft" state="frozen"/>
      <selection pane="bottomLeft" activeCell="Q46" sqref="Q46"/>
    </sheetView>
  </sheetViews>
  <sheetFormatPr defaultRowHeight="11.25" x14ac:dyDescent="0.25"/>
  <cols>
    <col min="1" max="1" width="2.140625" style="308" customWidth="1"/>
    <col min="2" max="4" width="10.140625" style="324" customWidth="1"/>
    <col min="5" max="5" width="10.140625" style="441" customWidth="1"/>
    <col min="6" max="13" width="10.140625" style="324" customWidth="1"/>
    <col min="14" max="16384" width="9.140625" style="308"/>
  </cols>
  <sheetData>
    <row r="2" spans="1:13" s="312" customFormat="1" ht="14.25" x14ac:dyDescent="0.25">
      <c r="A2" s="308"/>
      <c r="B2" s="309"/>
      <c r="C2" s="310"/>
      <c r="D2" s="310"/>
      <c r="E2" s="310"/>
      <c r="F2" s="310"/>
      <c r="G2" s="310"/>
      <c r="H2" s="310"/>
      <c r="I2" s="310"/>
      <c r="J2" s="310"/>
      <c r="K2" s="310"/>
      <c r="L2" s="310"/>
      <c r="M2" s="311"/>
    </row>
    <row r="3" spans="1:13" s="314" customFormat="1" ht="12" x14ac:dyDescent="0.25">
      <c r="B3" s="313"/>
      <c r="E3" s="315"/>
      <c r="M3" s="316"/>
    </row>
    <row r="4" spans="1:13" s="312" customFormat="1" ht="30.75" customHeight="1" thickBot="1" x14ac:dyDescent="0.3">
      <c r="A4" s="314"/>
      <c r="B4" s="317"/>
      <c r="C4" s="318"/>
      <c r="D4" s="319" t="s">
        <v>654</v>
      </c>
      <c r="E4" s="320"/>
      <c r="F4" s="321"/>
      <c r="G4" s="321"/>
      <c r="H4" s="321"/>
      <c r="I4" s="321"/>
      <c r="J4" s="321"/>
      <c r="K4" s="321"/>
      <c r="L4" s="321"/>
      <c r="M4" s="322"/>
    </row>
    <row r="5" spans="1:13" s="323" customFormat="1" ht="28.5" customHeight="1" thickBot="1" x14ac:dyDescent="0.3">
      <c r="A5" s="314"/>
      <c r="B5" s="113"/>
      <c r="C5" s="114"/>
      <c r="D5" s="115" t="s">
        <v>655</v>
      </c>
      <c r="E5" s="116"/>
      <c r="F5" s="117"/>
      <c r="G5" s="118"/>
      <c r="H5" s="118"/>
      <c r="I5" s="118"/>
      <c r="J5" s="118"/>
      <c r="K5" s="118"/>
      <c r="L5" s="118"/>
      <c r="M5" s="119"/>
    </row>
    <row r="6" spans="1:13" ht="12" x14ac:dyDescent="0.2">
      <c r="A6" s="314"/>
      <c r="B6" s="76"/>
      <c r="D6" s="325"/>
      <c r="E6" s="326"/>
      <c r="F6" s="325"/>
      <c r="I6" s="564" t="s">
        <v>657</v>
      </c>
      <c r="J6" s="564"/>
      <c r="K6" s="564"/>
      <c r="L6" s="564"/>
      <c r="M6" s="74"/>
    </row>
    <row r="7" spans="1:13" x14ac:dyDescent="0.2">
      <c r="B7" s="76"/>
      <c r="D7" s="325"/>
      <c r="E7" s="326"/>
      <c r="F7" s="325"/>
      <c r="I7" s="565" t="s">
        <v>658</v>
      </c>
      <c r="J7" s="565"/>
      <c r="K7" s="565"/>
      <c r="L7" s="565"/>
      <c r="M7" s="74"/>
    </row>
    <row r="8" spans="1:13" x14ac:dyDescent="0.2">
      <c r="B8" s="76"/>
      <c r="C8" s="327"/>
      <c r="D8" s="326"/>
      <c r="E8" s="326"/>
      <c r="F8" s="325"/>
      <c r="I8" s="566" t="s">
        <v>656</v>
      </c>
      <c r="J8" s="566"/>
      <c r="K8" s="566"/>
      <c r="L8" s="566"/>
      <c r="M8" s="74"/>
    </row>
    <row r="9" spans="1:13" x14ac:dyDescent="0.2">
      <c r="B9" s="76"/>
      <c r="C9" s="327"/>
      <c r="D9" s="326"/>
      <c r="E9" s="326"/>
      <c r="F9" s="325"/>
      <c r="I9" s="567" t="s">
        <v>659</v>
      </c>
      <c r="J9" s="567"/>
      <c r="K9" s="567"/>
      <c r="L9" s="567"/>
      <c r="M9" s="74"/>
    </row>
    <row r="10" spans="1:13" s="129" customFormat="1" ht="18.75" customHeight="1" x14ac:dyDescent="0.25">
      <c r="A10" s="328"/>
      <c r="B10" s="125" t="s">
        <v>660</v>
      </c>
      <c r="C10" s="123" t="s">
        <v>661</v>
      </c>
      <c r="D10" s="126"/>
      <c r="E10" s="126"/>
      <c r="F10" s="126"/>
      <c r="G10" s="127"/>
      <c r="H10" s="127"/>
      <c r="I10" s="127"/>
      <c r="J10" s="127"/>
      <c r="K10" s="127"/>
      <c r="L10" s="127"/>
      <c r="M10" s="128"/>
    </row>
    <row r="11" spans="1:13" s="324" customFormat="1" x14ac:dyDescent="0.2">
      <c r="B11" s="329"/>
      <c r="C11" s="330"/>
      <c r="D11" s="444"/>
      <c r="E11" s="444"/>
      <c r="F11" s="444"/>
      <c r="G11" s="331"/>
      <c r="H11" s="331"/>
      <c r="I11" s="331"/>
      <c r="J11" s="331"/>
      <c r="K11" s="331"/>
      <c r="L11" s="331"/>
      <c r="M11" s="85"/>
    </row>
    <row r="12" spans="1:13" s="574" customFormat="1" x14ac:dyDescent="0.25">
      <c r="A12" s="568"/>
      <c r="B12" s="569"/>
      <c r="C12" s="570" t="s">
        <v>662</v>
      </c>
      <c r="D12" s="571"/>
      <c r="E12" s="572"/>
      <c r="F12" s="572"/>
      <c r="G12" s="572"/>
      <c r="H12" s="572"/>
      <c r="I12" s="572"/>
      <c r="J12" s="572"/>
      <c r="K12" s="572"/>
      <c r="L12" s="572"/>
      <c r="M12" s="573"/>
    </row>
    <row r="13" spans="1:13" s="324" customFormat="1" ht="11.25" customHeight="1" x14ac:dyDescent="0.2">
      <c r="B13" s="329"/>
      <c r="C13" s="303" t="s">
        <v>122</v>
      </c>
      <c r="D13" s="680" t="s">
        <v>663</v>
      </c>
      <c r="E13" s="680"/>
      <c r="F13" s="680"/>
      <c r="G13" s="680"/>
      <c r="H13" s="575" t="s">
        <v>95</v>
      </c>
      <c r="I13" s="704" t="s">
        <v>664</v>
      </c>
      <c r="J13" s="704"/>
      <c r="K13" s="704"/>
      <c r="L13" s="704"/>
      <c r="M13" s="85"/>
    </row>
    <row r="14" spans="1:13" s="324" customFormat="1" ht="11.25" customHeight="1" x14ac:dyDescent="0.2">
      <c r="B14" s="329"/>
      <c r="C14" s="303" t="s">
        <v>665</v>
      </c>
      <c r="D14" s="680" t="s">
        <v>666</v>
      </c>
      <c r="E14" s="680"/>
      <c r="F14" s="680"/>
      <c r="G14" s="680"/>
      <c r="H14" s="575" t="s">
        <v>95</v>
      </c>
      <c r="I14" s="710" t="s">
        <v>667</v>
      </c>
      <c r="J14" s="710"/>
      <c r="K14" s="710"/>
      <c r="L14" s="710"/>
      <c r="M14" s="85"/>
    </row>
    <row r="15" spans="1:13" s="324" customFormat="1" ht="11.25" customHeight="1" x14ac:dyDescent="0.2">
      <c r="B15" s="329"/>
      <c r="C15" s="303" t="s">
        <v>668</v>
      </c>
      <c r="D15" s="680" t="s">
        <v>669</v>
      </c>
      <c r="E15" s="680"/>
      <c r="F15" s="680"/>
      <c r="G15" s="680"/>
      <c r="H15" s="575" t="s">
        <v>95</v>
      </c>
      <c r="I15" s="711" t="s">
        <v>670</v>
      </c>
      <c r="J15" s="711"/>
      <c r="K15" s="711"/>
      <c r="L15" s="711"/>
      <c r="M15" s="85"/>
    </row>
    <row r="16" spans="1:13" s="324" customFormat="1" ht="11.25" customHeight="1" x14ac:dyDescent="0.2">
      <c r="B16" s="329"/>
      <c r="C16" s="303" t="s">
        <v>121</v>
      </c>
      <c r="D16" s="680" t="s">
        <v>671</v>
      </c>
      <c r="E16" s="680"/>
      <c r="F16" s="680"/>
      <c r="G16" s="680"/>
      <c r="H16" s="575" t="s">
        <v>95</v>
      </c>
      <c r="I16" s="704" t="s">
        <v>664</v>
      </c>
      <c r="J16" s="704"/>
      <c r="K16" s="704"/>
      <c r="L16" s="704"/>
      <c r="M16" s="85"/>
    </row>
    <row r="17" spans="2:13" s="324" customFormat="1" ht="17.25" customHeight="1" x14ac:dyDescent="0.2">
      <c r="B17" s="329"/>
      <c r="C17" s="680" t="s">
        <v>672</v>
      </c>
      <c r="D17" s="680" t="s">
        <v>673</v>
      </c>
      <c r="E17" s="680"/>
      <c r="F17" s="680"/>
      <c r="G17" s="680"/>
      <c r="H17" s="680" t="s">
        <v>95</v>
      </c>
      <c r="I17" s="711" t="s">
        <v>674</v>
      </c>
      <c r="J17" s="711"/>
      <c r="K17" s="711"/>
      <c r="L17" s="711"/>
      <c r="M17" s="85"/>
    </row>
    <row r="18" spans="2:13" s="324" customFormat="1" ht="17.25" customHeight="1" x14ac:dyDescent="0.2">
      <c r="B18" s="329"/>
      <c r="C18" s="699"/>
      <c r="D18" s="699"/>
      <c r="E18" s="699"/>
      <c r="F18" s="699"/>
      <c r="G18" s="699"/>
      <c r="H18" s="699"/>
      <c r="I18" s="723"/>
      <c r="J18" s="723"/>
      <c r="K18" s="723"/>
      <c r="L18" s="723"/>
      <c r="M18" s="85"/>
    </row>
    <row r="19" spans="2:13" s="324" customFormat="1" x14ac:dyDescent="0.2">
      <c r="B19" s="329"/>
      <c r="C19" s="303" t="s">
        <v>675</v>
      </c>
      <c r="D19" s="680" t="s">
        <v>676</v>
      </c>
      <c r="E19" s="680"/>
      <c r="F19" s="680"/>
      <c r="G19" s="680"/>
      <c r="H19" s="575" t="s">
        <v>95</v>
      </c>
      <c r="I19" s="721" t="s">
        <v>667</v>
      </c>
      <c r="J19" s="721"/>
      <c r="K19" s="721"/>
      <c r="L19" s="721"/>
      <c r="M19" s="85"/>
    </row>
    <row r="20" spans="2:13" s="324" customFormat="1" ht="11.25" customHeight="1" x14ac:dyDescent="0.2">
      <c r="B20" s="329"/>
      <c r="C20" s="680" t="s">
        <v>120</v>
      </c>
      <c r="D20" s="680" t="s">
        <v>677</v>
      </c>
      <c r="E20" s="680"/>
      <c r="F20" s="680"/>
      <c r="G20" s="680"/>
      <c r="H20" s="680" t="s">
        <v>95</v>
      </c>
      <c r="I20" s="700" t="s">
        <v>678</v>
      </c>
      <c r="J20" s="700"/>
      <c r="K20" s="700"/>
      <c r="L20" s="700"/>
      <c r="M20" s="85"/>
    </row>
    <row r="21" spans="2:13" s="324" customFormat="1" ht="11.25" customHeight="1" x14ac:dyDescent="0.2">
      <c r="B21" s="329"/>
      <c r="C21" s="699"/>
      <c r="D21" s="699"/>
      <c r="E21" s="699"/>
      <c r="F21" s="699"/>
      <c r="G21" s="699"/>
      <c r="H21" s="699"/>
      <c r="I21" s="707"/>
      <c r="J21" s="707"/>
      <c r="K21" s="707"/>
      <c r="L21" s="707"/>
      <c r="M21" s="85"/>
    </row>
    <row r="22" spans="2:13" s="324" customFormat="1" ht="11.25" customHeight="1" x14ac:dyDescent="0.2">
      <c r="B22" s="329"/>
      <c r="C22" s="699"/>
      <c r="D22" s="699"/>
      <c r="E22" s="699"/>
      <c r="F22" s="699"/>
      <c r="G22" s="699"/>
      <c r="H22" s="699"/>
      <c r="I22" s="700" t="s">
        <v>679</v>
      </c>
      <c r="J22" s="700"/>
      <c r="K22" s="700"/>
      <c r="L22" s="700"/>
      <c r="M22" s="85"/>
    </row>
    <row r="23" spans="2:13" s="324" customFormat="1" ht="11.25" customHeight="1" x14ac:dyDescent="0.2">
      <c r="B23" s="329"/>
      <c r="C23" s="699"/>
      <c r="D23" s="699"/>
      <c r="E23" s="699"/>
      <c r="F23" s="699"/>
      <c r="G23" s="699"/>
      <c r="H23" s="699"/>
      <c r="I23" s="707"/>
      <c r="J23" s="707"/>
      <c r="K23" s="707"/>
      <c r="L23" s="707"/>
      <c r="M23" s="85"/>
    </row>
    <row r="24" spans="2:13" s="324" customFormat="1" ht="11.25" customHeight="1" x14ac:dyDescent="0.2">
      <c r="B24" s="329"/>
      <c r="C24" s="699"/>
      <c r="D24" s="699"/>
      <c r="E24" s="699"/>
      <c r="F24" s="699"/>
      <c r="G24" s="699"/>
      <c r="H24" s="699"/>
      <c r="I24" s="718" t="s">
        <v>680</v>
      </c>
      <c r="J24" s="718"/>
      <c r="K24" s="718"/>
      <c r="L24" s="718"/>
      <c r="M24" s="85"/>
    </row>
    <row r="25" spans="2:13" s="324" customFormat="1" x14ac:dyDescent="0.2">
      <c r="B25" s="329"/>
      <c r="C25" s="699"/>
      <c r="D25" s="699"/>
      <c r="E25" s="699"/>
      <c r="F25" s="699"/>
      <c r="G25" s="699"/>
      <c r="H25" s="699"/>
      <c r="I25" s="722"/>
      <c r="J25" s="722"/>
      <c r="K25" s="722"/>
      <c r="L25" s="722"/>
      <c r="M25" s="85"/>
    </row>
    <row r="26" spans="2:13" s="324" customFormat="1" ht="11.25" customHeight="1" x14ac:dyDescent="0.2">
      <c r="B26" s="329"/>
      <c r="C26" s="699"/>
      <c r="D26" s="699"/>
      <c r="E26" s="699"/>
      <c r="F26" s="699"/>
      <c r="G26" s="699"/>
      <c r="H26" s="699"/>
      <c r="I26" s="718" t="s">
        <v>681</v>
      </c>
      <c r="J26" s="718"/>
      <c r="K26" s="718"/>
      <c r="L26" s="718"/>
      <c r="M26" s="85"/>
    </row>
    <row r="27" spans="2:13" s="324" customFormat="1" ht="11.25" customHeight="1" x14ac:dyDescent="0.2">
      <c r="B27" s="329"/>
      <c r="C27" s="699"/>
      <c r="D27" s="699"/>
      <c r="E27" s="699"/>
      <c r="F27" s="699"/>
      <c r="G27" s="699"/>
      <c r="H27" s="699"/>
      <c r="I27" s="722"/>
      <c r="J27" s="722"/>
      <c r="K27" s="722"/>
      <c r="L27" s="722"/>
      <c r="M27" s="85"/>
    </row>
    <row r="28" spans="2:13" s="324" customFormat="1" ht="11.25" customHeight="1" x14ac:dyDescent="0.2">
      <c r="B28" s="329"/>
      <c r="C28" s="699"/>
      <c r="D28" s="699"/>
      <c r="E28" s="699"/>
      <c r="F28" s="699"/>
      <c r="G28" s="699"/>
      <c r="H28" s="699"/>
      <c r="I28" s="702" t="s">
        <v>682</v>
      </c>
      <c r="J28" s="702"/>
      <c r="K28" s="702"/>
      <c r="L28" s="702"/>
      <c r="M28" s="85"/>
    </row>
    <row r="29" spans="2:13" s="324" customFormat="1" ht="11.25" customHeight="1" x14ac:dyDescent="0.2">
      <c r="B29" s="329"/>
      <c r="C29" s="699"/>
      <c r="D29" s="699"/>
      <c r="E29" s="699"/>
      <c r="F29" s="699"/>
      <c r="G29" s="699"/>
      <c r="H29" s="699"/>
      <c r="I29" s="703"/>
      <c r="J29" s="703"/>
      <c r="K29" s="703"/>
      <c r="L29" s="703"/>
      <c r="M29" s="85"/>
    </row>
    <row r="30" spans="2:13" s="324" customFormat="1" ht="15" customHeight="1" x14ac:dyDescent="0.2">
      <c r="B30" s="329"/>
      <c r="C30" s="303" t="s">
        <v>683</v>
      </c>
      <c r="D30" s="680" t="s">
        <v>684</v>
      </c>
      <c r="E30" s="680"/>
      <c r="F30" s="680"/>
      <c r="G30" s="680"/>
      <c r="H30" s="575" t="s">
        <v>95</v>
      </c>
      <c r="I30" s="705" t="s">
        <v>685</v>
      </c>
      <c r="J30" s="705"/>
      <c r="K30" s="705"/>
      <c r="L30" s="705"/>
      <c r="M30" s="85"/>
    </row>
    <row r="31" spans="2:13" s="324" customFormat="1" ht="11.25" customHeight="1" x14ac:dyDescent="0.2">
      <c r="B31" s="329"/>
      <c r="C31" s="303" t="s">
        <v>119</v>
      </c>
      <c r="D31" s="680" t="s">
        <v>686</v>
      </c>
      <c r="E31" s="680"/>
      <c r="F31" s="680"/>
      <c r="G31" s="680"/>
      <c r="H31" s="575" t="s">
        <v>95</v>
      </c>
      <c r="I31" s="704" t="s">
        <v>664</v>
      </c>
      <c r="J31" s="704"/>
      <c r="K31" s="704"/>
      <c r="L31" s="704"/>
      <c r="M31" s="85"/>
    </row>
    <row r="32" spans="2:13" s="324" customFormat="1" ht="11.25" customHeight="1" x14ac:dyDescent="0.2">
      <c r="B32" s="329"/>
      <c r="C32" s="680" t="s">
        <v>118</v>
      </c>
      <c r="D32" s="680" t="s">
        <v>687</v>
      </c>
      <c r="E32" s="680"/>
      <c r="F32" s="680"/>
      <c r="G32" s="680"/>
      <c r="H32" s="680" t="s">
        <v>95</v>
      </c>
      <c r="I32" s="700" t="s">
        <v>664</v>
      </c>
      <c r="J32" s="700"/>
      <c r="K32" s="700"/>
      <c r="L32" s="700"/>
      <c r="M32" s="85"/>
    </row>
    <row r="33" spans="1:13" s="324" customFormat="1" x14ac:dyDescent="0.2">
      <c r="B33" s="329"/>
      <c r="C33" s="699"/>
      <c r="D33" s="699"/>
      <c r="E33" s="699"/>
      <c r="F33" s="699"/>
      <c r="G33" s="699"/>
      <c r="H33" s="699"/>
      <c r="I33" s="707"/>
      <c r="J33" s="707"/>
      <c r="K33" s="707"/>
      <c r="L33" s="707"/>
      <c r="M33" s="85"/>
    </row>
    <row r="34" spans="1:13" s="324" customFormat="1" ht="11.25" customHeight="1" x14ac:dyDescent="0.2">
      <c r="B34" s="329"/>
      <c r="C34" s="303" t="s">
        <v>117</v>
      </c>
      <c r="D34" s="680" t="s">
        <v>688</v>
      </c>
      <c r="E34" s="680"/>
      <c r="F34" s="680"/>
      <c r="G34" s="680"/>
      <c r="H34" s="575" t="s">
        <v>95</v>
      </c>
      <c r="I34" s="704" t="s">
        <v>664</v>
      </c>
      <c r="J34" s="704"/>
      <c r="K34" s="704"/>
      <c r="L34" s="704"/>
      <c r="M34" s="85"/>
    </row>
    <row r="35" spans="1:13" s="324" customFormat="1" ht="11.25" customHeight="1" x14ac:dyDescent="0.2">
      <c r="B35" s="329"/>
      <c r="C35" s="303" t="s">
        <v>116</v>
      </c>
      <c r="D35" s="680" t="s">
        <v>689</v>
      </c>
      <c r="E35" s="680"/>
      <c r="F35" s="680"/>
      <c r="G35" s="680"/>
      <c r="H35" s="575" t="s">
        <v>95</v>
      </c>
      <c r="I35" s="704" t="s">
        <v>664</v>
      </c>
      <c r="J35" s="704"/>
      <c r="K35" s="704"/>
      <c r="L35" s="704"/>
      <c r="M35" s="85"/>
    </row>
    <row r="36" spans="1:13" s="324" customFormat="1" ht="11.25" customHeight="1" x14ac:dyDescent="0.2">
      <c r="B36" s="329"/>
      <c r="C36" s="303" t="s">
        <v>115</v>
      </c>
      <c r="D36" s="680" t="s">
        <v>690</v>
      </c>
      <c r="E36" s="680"/>
      <c r="F36" s="680"/>
      <c r="G36" s="680"/>
      <c r="H36" s="575" t="s">
        <v>95</v>
      </c>
      <c r="I36" s="704" t="s">
        <v>664</v>
      </c>
      <c r="J36" s="704"/>
      <c r="K36" s="704"/>
      <c r="L36" s="704"/>
      <c r="M36" s="85"/>
    </row>
    <row r="37" spans="1:13" s="324" customFormat="1" x14ac:dyDescent="0.2">
      <c r="B37" s="329"/>
      <c r="C37" s="576"/>
      <c r="D37" s="554"/>
      <c r="E37" s="554"/>
      <c r="F37" s="554"/>
      <c r="G37" s="577"/>
      <c r="H37" s="577"/>
      <c r="I37" s="577"/>
      <c r="J37" s="577"/>
      <c r="K37" s="577"/>
      <c r="L37" s="577"/>
      <c r="M37" s="85"/>
    </row>
    <row r="38" spans="1:13" s="574" customFormat="1" x14ac:dyDescent="0.25">
      <c r="A38" s="568"/>
      <c r="B38" s="569"/>
      <c r="C38" s="570" t="s">
        <v>691</v>
      </c>
      <c r="D38" s="571"/>
      <c r="E38" s="572"/>
      <c r="F38" s="572"/>
      <c r="G38" s="572"/>
      <c r="H38" s="572"/>
      <c r="I38" s="572"/>
      <c r="J38" s="572"/>
      <c r="K38" s="572"/>
      <c r="L38" s="572"/>
      <c r="M38" s="573"/>
    </row>
    <row r="39" spans="1:13" s="324" customFormat="1" ht="11.25" customHeight="1" x14ac:dyDescent="0.2">
      <c r="B39" s="329"/>
      <c r="C39" s="206" t="s">
        <v>114</v>
      </c>
      <c r="D39" s="680" t="s">
        <v>692</v>
      </c>
      <c r="E39" s="680"/>
      <c r="F39" s="680"/>
      <c r="G39" s="680"/>
      <c r="H39" s="575" t="s">
        <v>95</v>
      </c>
      <c r="I39" s="704" t="s">
        <v>664</v>
      </c>
      <c r="J39" s="704"/>
      <c r="K39" s="704"/>
      <c r="L39" s="704"/>
      <c r="M39" s="85"/>
    </row>
    <row r="40" spans="1:13" s="324" customFormat="1" ht="11.25" customHeight="1" x14ac:dyDescent="0.2">
      <c r="B40" s="329"/>
      <c r="C40" s="206" t="s">
        <v>113</v>
      </c>
      <c r="D40" s="680" t="s">
        <v>693</v>
      </c>
      <c r="E40" s="680"/>
      <c r="F40" s="680"/>
      <c r="G40" s="680"/>
      <c r="H40" s="575"/>
      <c r="I40" s="704" t="s">
        <v>664</v>
      </c>
      <c r="J40" s="704"/>
      <c r="K40" s="704"/>
      <c r="L40" s="704"/>
      <c r="M40" s="85"/>
    </row>
    <row r="41" spans="1:13" s="324" customFormat="1" x14ac:dyDescent="0.2">
      <c r="B41" s="329"/>
      <c r="C41" s="576"/>
      <c r="D41" s="554"/>
      <c r="E41" s="554"/>
      <c r="F41" s="554"/>
      <c r="G41" s="577"/>
      <c r="H41" s="577"/>
      <c r="I41" s="578"/>
      <c r="J41" s="578"/>
      <c r="K41" s="578"/>
      <c r="L41" s="578"/>
      <c r="M41" s="85"/>
    </row>
    <row r="42" spans="1:13" s="574" customFormat="1" x14ac:dyDescent="0.25">
      <c r="A42" s="568"/>
      <c r="B42" s="569"/>
      <c r="C42" s="570" t="s">
        <v>694</v>
      </c>
      <c r="D42" s="571"/>
      <c r="E42" s="572"/>
      <c r="F42" s="572"/>
      <c r="G42" s="572"/>
      <c r="H42" s="572"/>
      <c r="I42" s="572"/>
      <c r="J42" s="572"/>
      <c r="K42" s="572"/>
      <c r="L42" s="572"/>
      <c r="M42" s="573"/>
    </row>
    <row r="43" spans="1:13" s="324" customFormat="1" ht="47.25" customHeight="1" x14ac:dyDescent="0.2">
      <c r="B43" s="329"/>
      <c r="C43" s="303" t="s">
        <v>112</v>
      </c>
      <c r="D43" s="680" t="s">
        <v>695</v>
      </c>
      <c r="E43" s="680"/>
      <c r="F43" s="680"/>
      <c r="G43" s="680"/>
      <c r="H43" s="205" t="s">
        <v>95</v>
      </c>
      <c r="I43" s="717" t="s">
        <v>696</v>
      </c>
      <c r="J43" s="718"/>
      <c r="K43" s="718"/>
      <c r="L43" s="718"/>
      <c r="M43" s="85"/>
    </row>
    <row r="44" spans="1:13" s="324" customFormat="1" ht="34.5" customHeight="1" x14ac:dyDescent="0.2">
      <c r="B44" s="329"/>
      <c r="C44" s="303" t="s">
        <v>697</v>
      </c>
      <c r="D44" s="680" t="s">
        <v>698</v>
      </c>
      <c r="E44" s="680"/>
      <c r="F44" s="680"/>
      <c r="G44" s="680"/>
      <c r="H44" s="575"/>
      <c r="I44" s="711" t="s">
        <v>699</v>
      </c>
      <c r="J44" s="711"/>
      <c r="K44" s="711"/>
      <c r="L44" s="711"/>
      <c r="M44" s="85"/>
    </row>
    <row r="45" spans="1:13" s="324" customFormat="1" x14ac:dyDescent="0.2">
      <c r="B45" s="329"/>
      <c r="C45" s="579"/>
      <c r="D45" s="554"/>
      <c r="E45" s="554"/>
      <c r="F45" s="554"/>
      <c r="G45" s="577"/>
      <c r="H45" s="577"/>
      <c r="I45" s="578"/>
      <c r="J45" s="578"/>
      <c r="K45" s="578"/>
      <c r="L45" s="578"/>
      <c r="M45" s="85"/>
    </row>
    <row r="46" spans="1:13" s="574" customFormat="1" x14ac:dyDescent="0.25">
      <c r="A46" s="568"/>
      <c r="B46" s="569"/>
      <c r="C46" s="570" t="s">
        <v>700</v>
      </c>
      <c r="D46" s="571"/>
      <c r="E46" s="572"/>
      <c r="F46" s="572"/>
      <c r="G46" s="572"/>
      <c r="H46" s="572"/>
      <c r="I46" s="572"/>
      <c r="J46" s="572"/>
      <c r="K46" s="572"/>
      <c r="L46" s="572"/>
      <c r="M46" s="573"/>
    </row>
    <row r="47" spans="1:13" s="324" customFormat="1" ht="11.25" customHeight="1" x14ac:dyDescent="0.2">
      <c r="B47" s="329"/>
      <c r="C47" s="303" t="s">
        <v>111</v>
      </c>
      <c r="D47" s="680" t="s">
        <v>701</v>
      </c>
      <c r="E47" s="680"/>
      <c r="F47" s="680"/>
      <c r="G47" s="680"/>
      <c r="H47" s="575" t="s">
        <v>95</v>
      </c>
      <c r="I47" s="704" t="s">
        <v>664</v>
      </c>
      <c r="J47" s="704"/>
      <c r="K47" s="704"/>
      <c r="L47" s="704"/>
      <c r="M47" s="85"/>
    </row>
    <row r="48" spans="1:13" s="324" customFormat="1" ht="11.25" customHeight="1" x14ac:dyDescent="0.2">
      <c r="B48" s="329"/>
      <c r="C48" s="303" t="s">
        <v>110</v>
      </c>
      <c r="D48" s="680" t="s">
        <v>702</v>
      </c>
      <c r="E48" s="680"/>
      <c r="F48" s="680"/>
      <c r="G48" s="680"/>
      <c r="H48" s="575"/>
      <c r="I48" s="704" t="s">
        <v>664</v>
      </c>
      <c r="J48" s="704"/>
      <c r="K48" s="704"/>
      <c r="L48" s="704"/>
      <c r="M48" s="85"/>
    </row>
    <row r="49" spans="2:13" s="324" customFormat="1" ht="11.25" customHeight="1" x14ac:dyDescent="0.2">
      <c r="B49" s="329"/>
      <c r="C49" s="680" t="s">
        <v>109</v>
      </c>
      <c r="D49" s="680" t="s">
        <v>703</v>
      </c>
      <c r="E49" s="680"/>
      <c r="F49" s="680"/>
      <c r="G49" s="680"/>
      <c r="H49" s="680"/>
      <c r="I49" s="700" t="s">
        <v>664</v>
      </c>
      <c r="J49" s="700"/>
      <c r="K49" s="700"/>
      <c r="L49" s="700"/>
      <c r="M49" s="85"/>
    </row>
    <row r="50" spans="2:13" s="324" customFormat="1" x14ac:dyDescent="0.2">
      <c r="B50" s="329"/>
      <c r="C50" s="699"/>
      <c r="D50" s="699"/>
      <c r="E50" s="699"/>
      <c r="F50" s="699"/>
      <c r="G50" s="699"/>
      <c r="H50" s="699"/>
      <c r="I50" s="701"/>
      <c r="J50" s="701"/>
      <c r="K50" s="701"/>
      <c r="L50" s="701"/>
      <c r="M50" s="85"/>
    </row>
    <row r="51" spans="2:13" s="324" customFormat="1" ht="30" customHeight="1" x14ac:dyDescent="0.2">
      <c r="B51" s="329"/>
      <c r="C51" s="680" t="s">
        <v>704</v>
      </c>
      <c r="D51" s="680" t="s">
        <v>705</v>
      </c>
      <c r="E51" s="680"/>
      <c r="F51" s="680"/>
      <c r="G51" s="680"/>
      <c r="H51" s="680"/>
      <c r="I51" s="720" t="s">
        <v>706</v>
      </c>
      <c r="J51" s="700"/>
      <c r="K51" s="700"/>
      <c r="L51" s="700"/>
      <c r="M51" s="85"/>
    </row>
    <row r="52" spans="2:13" s="324" customFormat="1" ht="30" customHeight="1" x14ac:dyDescent="0.2">
      <c r="B52" s="329"/>
      <c r="C52" s="699"/>
      <c r="D52" s="699"/>
      <c r="E52" s="699"/>
      <c r="F52" s="699"/>
      <c r="G52" s="699"/>
      <c r="H52" s="699"/>
      <c r="I52" s="701"/>
      <c r="J52" s="701"/>
      <c r="K52" s="701"/>
      <c r="L52" s="701"/>
      <c r="M52" s="85"/>
    </row>
    <row r="53" spans="2:13" s="324" customFormat="1" ht="24" customHeight="1" x14ac:dyDescent="0.2">
      <c r="B53" s="329"/>
      <c r="C53" s="680" t="s">
        <v>707</v>
      </c>
      <c r="D53" s="680" t="s">
        <v>708</v>
      </c>
      <c r="E53" s="680"/>
      <c r="F53" s="680"/>
      <c r="G53" s="680"/>
      <c r="H53" s="680"/>
      <c r="I53" s="702" t="s">
        <v>709</v>
      </c>
      <c r="J53" s="702"/>
      <c r="K53" s="702"/>
      <c r="L53" s="702"/>
      <c r="M53" s="85"/>
    </row>
    <row r="54" spans="2:13" s="324" customFormat="1" ht="24" customHeight="1" x14ac:dyDescent="0.2">
      <c r="B54" s="329"/>
      <c r="C54" s="699"/>
      <c r="D54" s="699"/>
      <c r="E54" s="699"/>
      <c r="F54" s="699"/>
      <c r="G54" s="699"/>
      <c r="H54" s="699"/>
      <c r="I54" s="703"/>
      <c r="J54" s="703"/>
      <c r="K54" s="703"/>
      <c r="L54" s="703"/>
      <c r="M54" s="85"/>
    </row>
    <row r="55" spans="2:13" s="324" customFormat="1" ht="47.25" customHeight="1" x14ac:dyDescent="0.2">
      <c r="B55" s="329"/>
      <c r="C55" s="303" t="s">
        <v>710</v>
      </c>
      <c r="D55" s="680" t="s">
        <v>711</v>
      </c>
      <c r="E55" s="680"/>
      <c r="F55" s="680"/>
      <c r="G55" s="680"/>
      <c r="H55" s="575"/>
      <c r="I55" s="711" t="s">
        <v>712</v>
      </c>
      <c r="J55" s="711"/>
      <c r="K55" s="711"/>
      <c r="L55" s="711"/>
      <c r="M55" s="85"/>
    </row>
    <row r="56" spans="2:13" s="324" customFormat="1" ht="22.5" customHeight="1" x14ac:dyDescent="0.2">
      <c r="B56" s="329"/>
      <c r="C56" s="680" t="s">
        <v>713</v>
      </c>
      <c r="D56" s="680" t="s">
        <v>714</v>
      </c>
      <c r="E56" s="680"/>
      <c r="F56" s="680"/>
      <c r="G56" s="680"/>
      <c r="H56" s="680"/>
      <c r="I56" s="702" t="s">
        <v>715</v>
      </c>
      <c r="J56" s="702"/>
      <c r="K56" s="702"/>
      <c r="L56" s="702"/>
      <c r="M56" s="85"/>
    </row>
    <row r="57" spans="2:13" s="324" customFormat="1" ht="22.5" customHeight="1" x14ac:dyDescent="0.2">
      <c r="B57" s="329"/>
      <c r="C57" s="699"/>
      <c r="D57" s="699"/>
      <c r="E57" s="699"/>
      <c r="F57" s="699"/>
      <c r="G57" s="699"/>
      <c r="H57" s="699"/>
      <c r="I57" s="703"/>
      <c r="J57" s="703"/>
      <c r="K57" s="703"/>
      <c r="L57" s="703"/>
      <c r="M57" s="85"/>
    </row>
    <row r="58" spans="2:13" s="324" customFormat="1" ht="49.5" customHeight="1" x14ac:dyDescent="0.2">
      <c r="B58" s="329"/>
      <c r="C58" s="303" t="s">
        <v>716</v>
      </c>
      <c r="D58" s="680" t="s">
        <v>717</v>
      </c>
      <c r="E58" s="680"/>
      <c r="F58" s="680"/>
      <c r="G58" s="680"/>
      <c r="H58" s="575"/>
      <c r="I58" s="711" t="s">
        <v>718</v>
      </c>
      <c r="J58" s="711"/>
      <c r="K58" s="711"/>
      <c r="L58" s="711"/>
      <c r="M58" s="85"/>
    </row>
    <row r="59" spans="2:13" s="324" customFormat="1" ht="36" customHeight="1" x14ac:dyDescent="0.2">
      <c r="B59" s="329"/>
      <c r="C59" s="680" t="s">
        <v>719</v>
      </c>
      <c r="D59" s="680" t="s">
        <v>720</v>
      </c>
      <c r="E59" s="680"/>
      <c r="F59" s="680"/>
      <c r="G59" s="680"/>
      <c r="H59" s="680"/>
      <c r="I59" s="715" t="s">
        <v>721</v>
      </c>
      <c r="J59" s="702"/>
      <c r="K59" s="702"/>
      <c r="L59" s="702"/>
      <c r="M59" s="85"/>
    </row>
    <row r="60" spans="2:13" s="324" customFormat="1" ht="36" customHeight="1" x14ac:dyDescent="0.2">
      <c r="B60" s="329"/>
      <c r="C60" s="699"/>
      <c r="D60" s="699"/>
      <c r="E60" s="699"/>
      <c r="F60" s="699"/>
      <c r="G60" s="699"/>
      <c r="H60" s="699"/>
      <c r="I60" s="703"/>
      <c r="J60" s="703"/>
      <c r="K60" s="703"/>
      <c r="L60" s="703"/>
      <c r="M60" s="85"/>
    </row>
    <row r="61" spans="2:13" s="324" customFormat="1" ht="47.25" customHeight="1" x14ac:dyDescent="0.2">
      <c r="B61" s="329"/>
      <c r="C61" s="303" t="s">
        <v>722</v>
      </c>
      <c r="D61" s="680" t="s">
        <v>723</v>
      </c>
      <c r="E61" s="680"/>
      <c r="F61" s="680"/>
      <c r="G61" s="680"/>
      <c r="H61" s="575"/>
      <c r="I61" s="711" t="s">
        <v>724</v>
      </c>
      <c r="J61" s="711"/>
      <c r="K61" s="711"/>
      <c r="L61" s="711"/>
      <c r="M61" s="85"/>
    </row>
    <row r="62" spans="2:13" s="324" customFormat="1" ht="23.25" customHeight="1" x14ac:dyDescent="0.2">
      <c r="B62" s="329"/>
      <c r="C62" s="680" t="s">
        <v>725</v>
      </c>
      <c r="D62" s="680" t="s">
        <v>726</v>
      </c>
      <c r="E62" s="680"/>
      <c r="F62" s="680"/>
      <c r="G62" s="680"/>
      <c r="H62" s="680"/>
      <c r="I62" s="702" t="s">
        <v>727</v>
      </c>
      <c r="J62" s="702"/>
      <c r="K62" s="702"/>
      <c r="L62" s="702"/>
      <c r="M62" s="85"/>
    </row>
    <row r="63" spans="2:13" s="324" customFormat="1" ht="23.25" customHeight="1" x14ac:dyDescent="0.2">
      <c r="B63" s="329"/>
      <c r="C63" s="699"/>
      <c r="D63" s="699"/>
      <c r="E63" s="699"/>
      <c r="F63" s="699"/>
      <c r="G63" s="699"/>
      <c r="H63" s="699"/>
      <c r="I63" s="703"/>
      <c r="J63" s="703"/>
      <c r="K63" s="703"/>
      <c r="L63" s="703"/>
      <c r="M63" s="85"/>
    </row>
    <row r="64" spans="2:13" s="324" customFormat="1" ht="33.75" customHeight="1" x14ac:dyDescent="0.2">
      <c r="B64" s="329"/>
      <c r="C64" s="680" t="s">
        <v>728</v>
      </c>
      <c r="D64" s="680" t="s">
        <v>729</v>
      </c>
      <c r="E64" s="680"/>
      <c r="F64" s="680"/>
      <c r="G64" s="680"/>
      <c r="H64" s="680"/>
      <c r="I64" s="715" t="s">
        <v>730</v>
      </c>
      <c r="J64" s="702"/>
      <c r="K64" s="702"/>
      <c r="L64" s="702"/>
      <c r="M64" s="85"/>
    </row>
    <row r="65" spans="1:13" s="324" customFormat="1" ht="33.75" customHeight="1" x14ac:dyDescent="0.2">
      <c r="B65" s="329"/>
      <c r="C65" s="699"/>
      <c r="D65" s="699"/>
      <c r="E65" s="699"/>
      <c r="F65" s="699"/>
      <c r="G65" s="699"/>
      <c r="H65" s="699"/>
      <c r="I65" s="703"/>
      <c r="J65" s="703"/>
      <c r="K65" s="703"/>
      <c r="L65" s="703"/>
      <c r="M65" s="85"/>
    </row>
    <row r="66" spans="1:13" s="324" customFormat="1" ht="33.75" customHeight="1" x14ac:dyDescent="0.2">
      <c r="B66" s="329"/>
      <c r="C66" s="303" t="s">
        <v>731</v>
      </c>
      <c r="D66" s="680" t="s">
        <v>732</v>
      </c>
      <c r="E66" s="680"/>
      <c r="F66" s="680"/>
      <c r="G66" s="680"/>
      <c r="H66" s="575"/>
      <c r="I66" s="715" t="s">
        <v>733</v>
      </c>
      <c r="J66" s="702"/>
      <c r="K66" s="702"/>
      <c r="L66" s="702"/>
      <c r="M66" s="85"/>
    </row>
    <row r="67" spans="1:13" s="324" customFormat="1" ht="11.25" customHeight="1" x14ac:dyDescent="0.2">
      <c r="B67" s="329"/>
      <c r="C67" s="303" t="s">
        <v>108</v>
      </c>
      <c r="D67" s="680" t="s">
        <v>734</v>
      </c>
      <c r="E67" s="680"/>
      <c r="F67" s="680"/>
      <c r="G67" s="680"/>
      <c r="H67" s="575"/>
      <c r="I67" s="704" t="s">
        <v>664</v>
      </c>
      <c r="J67" s="704"/>
      <c r="K67" s="704"/>
      <c r="L67" s="704"/>
      <c r="M67" s="85"/>
    </row>
    <row r="68" spans="1:13" s="324" customFormat="1" ht="11.25" customHeight="1" x14ac:dyDescent="0.2">
      <c r="B68" s="329"/>
      <c r="C68" s="303" t="s">
        <v>107</v>
      </c>
      <c r="D68" s="680" t="s">
        <v>735</v>
      </c>
      <c r="E68" s="680"/>
      <c r="F68" s="680"/>
      <c r="G68" s="680"/>
      <c r="H68" s="575"/>
      <c r="I68" s="704" t="s">
        <v>664</v>
      </c>
      <c r="J68" s="704"/>
      <c r="K68" s="704"/>
      <c r="L68" s="704"/>
      <c r="M68" s="85"/>
    </row>
    <row r="69" spans="1:13" s="324" customFormat="1" ht="60" customHeight="1" x14ac:dyDescent="0.2">
      <c r="B69" s="329"/>
      <c r="C69" s="303" t="s">
        <v>736</v>
      </c>
      <c r="D69" s="680" t="s">
        <v>737</v>
      </c>
      <c r="E69" s="680"/>
      <c r="F69" s="680"/>
      <c r="G69" s="680"/>
      <c r="H69" s="575"/>
      <c r="I69" s="717" t="s">
        <v>738</v>
      </c>
      <c r="J69" s="718"/>
      <c r="K69" s="718"/>
      <c r="L69" s="718"/>
      <c r="M69" s="85"/>
    </row>
    <row r="70" spans="1:13" s="324" customFormat="1" ht="116.25" customHeight="1" x14ac:dyDescent="0.2">
      <c r="B70" s="329"/>
      <c r="C70" s="303" t="s">
        <v>739</v>
      </c>
      <c r="D70" s="680" t="s">
        <v>740</v>
      </c>
      <c r="E70" s="680"/>
      <c r="F70" s="680"/>
      <c r="G70" s="680"/>
      <c r="H70" s="575"/>
      <c r="I70" s="719" t="s">
        <v>741</v>
      </c>
      <c r="J70" s="714"/>
      <c r="K70" s="714"/>
      <c r="L70" s="714"/>
      <c r="M70" s="85"/>
    </row>
    <row r="71" spans="1:13" s="324" customFormat="1" ht="80.25" customHeight="1" x14ac:dyDescent="0.2">
      <c r="B71" s="329"/>
      <c r="C71" s="303" t="s">
        <v>742</v>
      </c>
      <c r="D71" s="680" t="s">
        <v>743</v>
      </c>
      <c r="E71" s="680"/>
      <c r="F71" s="680"/>
      <c r="G71" s="680"/>
      <c r="H71" s="575"/>
      <c r="I71" s="715" t="s">
        <v>744</v>
      </c>
      <c r="J71" s="702"/>
      <c r="K71" s="702"/>
      <c r="L71" s="702"/>
      <c r="M71" s="85"/>
    </row>
    <row r="72" spans="1:13" s="324" customFormat="1" ht="69.75" customHeight="1" x14ac:dyDescent="0.2">
      <c r="B72" s="329"/>
      <c r="C72" s="303" t="s">
        <v>745</v>
      </c>
      <c r="D72" s="680" t="s">
        <v>746</v>
      </c>
      <c r="E72" s="680"/>
      <c r="F72" s="680"/>
      <c r="G72" s="680"/>
      <c r="H72" s="575"/>
      <c r="I72" s="716" t="s">
        <v>747</v>
      </c>
      <c r="J72" s="711"/>
      <c r="K72" s="711"/>
      <c r="L72" s="711"/>
      <c r="M72" s="85"/>
    </row>
    <row r="73" spans="1:13" s="324" customFormat="1" ht="92.25" customHeight="1" x14ac:dyDescent="0.2">
      <c r="B73" s="329"/>
      <c r="C73" s="303" t="s">
        <v>748</v>
      </c>
      <c r="D73" s="680" t="s">
        <v>749</v>
      </c>
      <c r="E73" s="680"/>
      <c r="F73" s="680"/>
      <c r="G73" s="680"/>
      <c r="H73" s="575"/>
      <c r="I73" s="716" t="s">
        <v>750</v>
      </c>
      <c r="J73" s="711"/>
      <c r="K73" s="711"/>
      <c r="L73" s="711"/>
      <c r="M73" s="85"/>
    </row>
    <row r="74" spans="1:13" s="324" customFormat="1" x14ac:dyDescent="0.2">
      <c r="B74" s="329"/>
      <c r="C74" s="303" t="s">
        <v>751</v>
      </c>
      <c r="D74" s="680" t="s">
        <v>752</v>
      </c>
      <c r="E74" s="680"/>
      <c r="F74" s="680"/>
      <c r="G74" s="680"/>
      <c r="H74" s="575"/>
      <c r="I74" s="711" t="s">
        <v>169</v>
      </c>
      <c r="J74" s="711"/>
      <c r="K74" s="711"/>
      <c r="L74" s="711"/>
      <c r="M74" s="85"/>
    </row>
    <row r="75" spans="1:13" s="324" customFormat="1" x14ac:dyDescent="0.2">
      <c r="B75" s="329"/>
      <c r="C75" s="303" t="s">
        <v>753</v>
      </c>
      <c r="D75" s="680" t="s">
        <v>754</v>
      </c>
      <c r="E75" s="680"/>
      <c r="F75" s="680"/>
      <c r="G75" s="680"/>
      <c r="H75" s="575"/>
      <c r="I75" s="711" t="s">
        <v>169</v>
      </c>
      <c r="J75" s="711"/>
      <c r="K75" s="711"/>
      <c r="L75" s="711"/>
      <c r="M75" s="85"/>
    </row>
    <row r="76" spans="1:13" s="324" customFormat="1" x14ac:dyDescent="0.2">
      <c r="B76" s="329"/>
      <c r="C76" s="579"/>
      <c r="D76" s="554"/>
      <c r="E76" s="554"/>
      <c r="F76" s="554"/>
      <c r="G76" s="577"/>
      <c r="H76" s="577"/>
      <c r="I76" s="577"/>
      <c r="J76" s="577"/>
      <c r="K76" s="577"/>
      <c r="L76" s="577"/>
      <c r="M76" s="85"/>
    </row>
    <row r="77" spans="1:13" s="574" customFormat="1" x14ac:dyDescent="0.25">
      <c r="A77" s="568"/>
      <c r="B77" s="569"/>
      <c r="C77" s="570" t="s">
        <v>163</v>
      </c>
      <c r="D77" s="571"/>
      <c r="E77" s="572"/>
      <c r="F77" s="572"/>
      <c r="G77" s="572"/>
      <c r="H77" s="572"/>
      <c r="I77" s="572"/>
      <c r="J77" s="572"/>
      <c r="K77" s="572"/>
      <c r="L77" s="572"/>
      <c r="M77" s="573"/>
    </row>
    <row r="78" spans="1:13" s="324" customFormat="1" ht="11.25" customHeight="1" x14ac:dyDescent="0.2">
      <c r="B78" s="329"/>
      <c r="C78" s="303" t="s">
        <v>106</v>
      </c>
      <c r="D78" s="680" t="s">
        <v>755</v>
      </c>
      <c r="E78" s="680"/>
      <c r="F78" s="680"/>
      <c r="G78" s="680"/>
      <c r="H78" s="575" t="s">
        <v>95</v>
      </c>
      <c r="I78" s="704" t="s">
        <v>664</v>
      </c>
      <c r="J78" s="704"/>
      <c r="K78" s="704"/>
      <c r="L78" s="704"/>
      <c r="M78" s="85"/>
    </row>
    <row r="79" spans="1:13" s="324" customFormat="1" ht="11.25" customHeight="1" x14ac:dyDescent="0.2">
      <c r="B79" s="329"/>
      <c r="C79" s="303" t="s">
        <v>756</v>
      </c>
      <c r="D79" s="680" t="s">
        <v>105</v>
      </c>
      <c r="E79" s="680"/>
      <c r="F79" s="680"/>
      <c r="G79" s="680"/>
      <c r="H79" s="575" t="s">
        <v>95</v>
      </c>
      <c r="I79" s="705" t="s">
        <v>685</v>
      </c>
      <c r="J79" s="705"/>
      <c r="K79" s="705"/>
      <c r="L79" s="705"/>
      <c r="M79" s="85"/>
    </row>
    <row r="80" spans="1:13" s="324" customFormat="1" ht="11.25" customHeight="1" x14ac:dyDescent="0.2">
      <c r="B80" s="329"/>
      <c r="C80" s="303" t="s">
        <v>104</v>
      </c>
      <c r="D80" s="680" t="s">
        <v>757</v>
      </c>
      <c r="E80" s="680"/>
      <c r="F80" s="680"/>
      <c r="G80" s="680"/>
      <c r="H80" s="575" t="s">
        <v>95</v>
      </c>
      <c r="I80" s="704" t="s">
        <v>664</v>
      </c>
      <c r="J80" s="704"/>
      <c r="K80" s="704"/>
      <c r="L80" s="704"/>
      <c r="M80" s="85"/>
    </row>
    <row r="81" spans="1:13" s="324" customFormat="1" ht="11.25" customHeight="1" x14ac:dyDescent="0.2">
      <c r="B81" s="329"/>
      <c r="C81" s="303" t="s">
        <v>103</v>
      </c>
      <c r="D81" s="680" t="s">
        <v>758</v>
      </c>
      <c r="E81" s="680"/>
      <c r="F81" s="680"/>
      <c r="G81" s="680"/>
      <c r="H81" s="575" t="s">
        <v>95</v>
      </c>
      <c r="I81" s="704" t="s">
        <v>664</v>
      </c>
      <c r="J81" s="704"/>
      <c r="K81" s="704"/>
      <c r="L81" s="704"/>
      <c r="M81" s="85"/>
    </row>
    <row r="82" spans="1:13" s="324" customFormat="1" ht="11.25" customHeight="1" x14ac:dyDescent="0.2">
      <c r="B82" s="329"/>
      <c r="C82" s="303" t="s">
        <v>759</v>
      </c>
      <c r="D82" s="680" t="s">
        <v>760</v>
      </c>
      <c r="E82" s="680"/>
      <c r="F82" s="680"/>
      <c r="G82" s="680"/>
      <c r="H82" s="575" t="s">
        <v>95</v>
      </c>
      <c r="I82" s="704" t="s">
        <v>664</v>
      </c>
      <c r="J82" s="704"/>
      <c r="K82" s="704"/>
      <c r="L82" s="704"/>
      <c r="M82" s="580"/>
    </row>
    <row r="83" spans="1:13" s="324" customFormat="1" x14ac:dyDescent="0.2">
      <c r="B83" s="329"/>
      <c r="C83" s="579"/>
      <c r="D83" s="554"/>
      <c r="E83" s="554"/>
      <c r="F83" s="554"/>
      <c r="G83" s="577"/>
      <c r="H83" s="577"/>
      <c r="I83" s="577"/>
      <c r="J83" s="577"/>
      <c r="K83" s="577"/>
      <c r="L83" s="577"/>
      <c r="M83" s="85"/>
    </row>
    <row r="84" spans="1:13" s="574" customFormat="1" x14ac:dyDescent="0.25">
      <c r="A84" s="568"/>
      <c r="B84" s="569"/>
      <c r="C84" s="570" t="s">
        <v>761</v>
      </c>
      <c r="D84" s="571"/>
      <c r="E84" s="572"/>
      <c r="F84" s="572"/>
      <c r="G84" s="572"/>
      <c r="H84" s="572"/>
      <c r="I84" s="572"/>
      <c r="J84" s="572"/>
      <c r="K84" s="572"/>
      <c r="L84" s="572"/>
      <c r="M84" s="573"/>
    </row>
    <row r="85" spans="1:13" s="324" customFormat="1" ht="35.25" customHeight="1" x14ac:dyDescent="0.2">
      <c r="B85" s="329"/>
      <c r="C85" s="303" t="s">
        <v>762</v>
      </c>
      <c r="D85" s="680" t="s">
        <v>763</v>
      </c>
      <c r="E85" s="680"/>
      <c r="F85" s="680"/>
      <c r="G85" s="680"/>
      <c r="H85" s="575" t="s">
        <v>95</v>
      </c>
      <c r="I85" s="715" t="s">
        <v>764</v>
      </c>
      <c r="J85" s="702"/>
      <c r="K85" s="702"/>
      <c r="L85" s="702"/>
      <c r="M85" s="85"/>
    </row>
    <row r="86" spans="1:13" s="324" customFormat="1" ht="11.25" customHeight="1" x14ac:dyDescent="0.2">
      <c r="B86" s="329"/>
      <c r="C86" s="303" t="s">
        <v>102</v>
      </c>
      <c r="D86" s="680" t="s">
        <v>765</v>
      </c>
      <c r="E86" s="680"/>
      <c r="F86" s="680"/>
      <c r="G86" s="680"/>
      <c r="H86" s="575" t="s">
        <v>95</v>
      </c>
      <c r="I86" s="704" t="s">
        <v>664</v>
      </c>
      <c r="J86" s="704"/>
      <c r="K86" s="704"/>
      <c r="L86" s="704"/>
      <c r="M86" s="85"/>
    </row>
    <row r="87" spans="1:13" s="324" customFormat="1" ht="15" customHeight="1" x14ac:dyDescent="0.2">
      <c r="B87" s="329"/>
      <c r="C87" s="303" t="s">
        <v>766</v>
      </c>
      <c r="D87" s="680" t="s">
        <v>767</v>
      </c>
      <c r="E87" s="680"/>
      <c r="F87" s="680"/>
      <c r="G87" s="680"/>
      <c r="H87" s="575" t="s">
        <v>95</v>
      </c>
      <c r="I87" s="705" t="s">
        <v>768</v>
      </c>
      <c r="J87" s="705"/>
      <c r="K87" s="705"/>
      <c r="L87" s="705"/>
      <c r="M87" s="85"/>
    </row>
    <row r="88" spans="1:13" s="324" customFormat="1" x14ac:dyDescent="0.2">
      <c r="B88" s="329"/>
      <c r="C88" s="303" t="s">
        <v>769</v>
      </c>
      <c r="D88" s="680" t="s">
        <v>770</v>
      </c>
      <c r="E88" s="680"/>
      <c r="F88" s="680"/>
      <c r="G88" s="680"/>
      <c r="H88" s="575" t="s">
        <v>95</v>
      </c>
      <c r="I88" s="714"/>
      <c r="J88" s="714"/>
      <c r="K88" s="714"/>
      <c r="L88" s="714"/>
      <c r="M88" s="85"/>
    </row>
    <row r="89" spans="1:13" s="324" customFormat="1" ht="11.25" customHeight="1" x14ac:dyDescent="0.2">
      <c r="B89" s="329"/>
      <c r="C89" s="303" t="s">
        <v>771</v>
      </c>
      <c r="D89" s="680" t="s">
        <v>772</v>
      </c>
      <c r="E89" s="680"/>
      <c r="F89" s="680"/>
      <c r="G89" s="680"/>
      <c r="H89" s="575" t="s">
        <v>95</v>
      </c>
      <c r="I89" s="704" t="s">
        <v>664</v>
      </c>
      <c r="J89" s="704"/>
      <c r="K89" s="704"/>
      <c r="L89" s="704"/>
      <c r="M89" s="581"/>
    </row>
    <row r="90" spans="1:13" s="324" customFormat="1" ht="11.25" customHeight="1" x14ac:dyDescent="0.2">
      <c r="B90" s="329"/>
      <c r="C90" s="303" t="s">
        <v>101</v>
      </c>
      <c r="D90" s="680" t="s">
        <v>773</v>
      </c>
      <c r="E90" s="680"/>
      <c r="F90" s="680"/>
      <c r="G90" s="680"/>
      <c r="H90" s="575" t="s">
        <v>95</v>
      </c>
      <c r="I90" s="704" t="s">
        <v>664</v>
      </c>
      <c r="J90" s="704"/>
      <c r="K90" s="704"/>
      <c r="L90" s="704"/>
      <c r="M90" s="85"/>
    </row>
    <row r="91" spans="1:13" s="324" customFormat="1" ht="11.25" customHeight="1" x14ac:dyDescent="0.2">
      <c r="B91" s="329"/>
      <c r="C91" s="303" t="s">
        <v>100</v>
      </c>
      <c r="D91" s="680" t="s">
        <v>774</v>
      </c>
      <c r="E91" s="680"/>
      <c r="F91" s="680"/>
      <c r="G91" s="680"/>
      <c r="H91" s="575" t="s">
        <v>95</v>
      </c>
      <c r="I91" s="704" t="s">
        <v>664</v>
      </c>
      <c r="J91" s="704"/>
      <c r="K91" s="704"/>
      <c r="L91" s="704"/>
      <c r="M91" s="85"/>
    </row>
    <row r="92" spans="1:13" s="324" customFormat="1" ht="11.25" customHeight="1" x14ac:dyDescent="0.2">
      <c r="B92" s="329"/>
      <c r="C92" s="303" t="s">
        <v>99</v>
      </c>
      <c r="D92" s="680" t="s">
        <v>775</v>
      </c>
      <c r="E92" s="680"/>
      <c r="F92" s="680"/>
      <c r="G92" s="680"/>
      <c r="H92" s="575" t="s">
        <v>95</v>
      </c>
      <c r="I92" s="704" t="s">
        <v>664</v>
      </c>
      <c r="J92" s="704"/>
      <c r="K92" s="704"/>
      <c r="L92" s="704"/>
      <c r="M92" s="85"/>
    </row>
    <row r="93" spans="1:13" s="324" customFormat="1" ht="11.25" customHeight="1" x14ac:dyDescent="0.2">
      <c r="B93" s="329"/>
      <c r="C93" s="303" t="s">
        <v>98</v>
      </c>
      <c r="D93" s="680" t="s">
        <v>776</v>
      </c>
      <c r="E93" s="680"/>
      <c r="F93" s="680"/>
      <c r="G93" s="680"/>
      <c r="H93" s="575" t="s">
        <v>95</v>
      </c>
      <c r="I93" s="704" t="s">
        <v>664</v>
      </c>
      <c r="J93" s="704"/>
      <c r="K93" s="704"/>
      <c r="L93" s="704"/>
      <c r="M93" s="85"/>
    </row>
    <row r="94" spans="1:13" s="324" customFormat="1" ht="11.25" customHeight="1" x14ac:dyDescent="0.2">
      <c r="B94" s="329"/>
      <c r="C94" s="303" t="s">
        <v>97</v>
      </c>
      <c r="D94" s="680" t="s">
        <v>777</v>
      </c>
      <c r="E94" s="680"/>
      <c r="F94" s="680"/>
      <c r="G94" s="680"/>
      <c r="H94" s="575" t="s">
        <v>95</v>
      </c>
      <c r="I94" s="704" t="s">
        <v>664</v>
      </c>
      <c r="J94" s="704"/>
      <c r="K94" s="704"/>
      <c r="L94" s="704"/>
      <c r="M94" s="85"/>
    </row>
    <row r="95" spans="1:13" s="324" customFormat="1" ht="11.25" customHeight="1" x14ac:dyDescent="0.2">
      <c r="B95" s="329"/>
      <c r="C95" s="303" t="s">
        <v>778</v>
      </c>
      <c r="D95" s="680" t="s">
        <v>779</v>
      </c>
      <c r="E95" s="680"/>
      <c r="F95" s="680"/>
      <c r="G95" s="680"/>
      <c r="H95" s="575" t="s">
        <v>95</v>
      </c>
      <c r="I95" s="704" t="s">
        <v>664</v>
      </c>
      <c r="J95" s="704"/>
      <c r="K95" s="704"/>
      <c r="L95" s="704"/>
      <c r="M95" s="581"/>
    </row>
    <row r="96" spans="1:13" s="324" customFormat="1" ht="11.25" customHeight="1" x14ac:dyDescent="0.2">
      <c r="B96" s="329"/>
      <c r="C96" s="303" t="s">
        <v>96</v>
      </c>
      <c r="D96" s="680" t="s">
        <v>780</v>
      </c>
      <c r="E96" s="680"/>
      <c r="F96" s="680"/>
      <c r="G96" s="680"/>
      <c r="H96" s="575" t="s">
        <v>95</v>
      </c>
      <c r="I96" s="704" t="s">
        <v>664</v>
      </c>
      <c r="J96" s="704"/>
      <c r="K96" s="704"/>
      <c r="L96" s="704"/>
      <c r="M96" s="85"/>
    </row>
    <row r="97" spans="1:13" s="324" customFormat="1" x14ac:dyDescent="0.2">
      <c r="B97" s="329"/>
      <c r="C97" s="399"/>
      <c r="D97" s="444"/>
      <c r="E97" s="444"/>
      <c r="F97" s="444"/>
      <c r="G97" s="331"/>
      <c r="H97" s="331"/>
      <c r="I97" s="331"/>
      <c r="J97" s="331"/>
      <c r="K97" s="331"/>
      <c r="L97" s="331"/>
      <c r="M97" s="85"/>
    </row>
    <row r="98" spans="1:13" s="324" customFormat="1" x14ac:dyDescent="0.2">
      <c r="B98" s="329"/>
      <c r="C98" s="399"/>
      <c r="D98" s="444"/>
      <c r="E98" s="444"/>
      <c r="F98" s="444"/>
      <c r="G98" s="331"/>
      <c r="H98" s="331"/>
      <c r="I98" s="331"/>
      <c r="J98" s="331"/>
      <c r="K98" s="331"/>
      <c r="L98" s="331"/>
      <c r="M98" s="85"/>
    </row>
    <row r="99" spans="1:13" s="129" customFormat="1" ht="18.75" customHeight="1" x14ac:dyDescent="0.25">
      <c r="A99" s="328"/>
      <c r="B99" s="125" t="s">
        <v>781</v>
      </c>
      <c r="C99" s="582" t="s">
        <v>782</v>
      </c>
      <c r="D99" s="583"/>
      <c r="E99" s="583"/>
      <c r="F99" s="583"/>
      <c r="G99" s="584"/>
      <c r="H99" s="584"/>
      <c r="I99" s="584"/>
      <c r="J99" s="584"/>
      <c r="K99" s="584"/>
      <c r="L99" s="584"/>
      <c r="M99" s="128"/>
    </row>
    <row r="100" spans="1:13" s="324" customFormat="1" x14ac:dyDescent="0.2">
      <c r="B100" s="329"/>
      <c r="C100" s="399"/>
      <c r="D100" s="444"/>
      <c r="E100" s="444"/>
      <c r="F100" s="444"/>
      <c r="G100" s="331"/>
      <c r="H100" s="331"/>
      <c r="I100" s="331"/>
      <c r="J100" s="331"/>
      <c r="K100" s="331"/>
      <c r="L100" s="331"/>
      <c r="M100" s="85"/>
    </row>
    <row r="101" spans="1:13" s="574" customFormat="1" x14ac:dyDescent="0.25">
      <c r="A101" s="568"/>
      <c r="B101" s="569"/>
      <c r="C101" s="570" t="s">
        <v>783</v>
      </c>
      <c r="D101" s="571"/>
      <c r="E101" s="572"/>
      <c r="F101" s="572"/>
      <c r="G101" s="572"/>
      <c r="H101" s="572"/>
      <c r="I101" s="572"/>
      <c r="J101" s="572"/>
      <c r="K101" s="572"/>
      <c r="L101" s="572"/>
      <c r="M101" s="573"/>
    </row>
    <row r="102" spans="1:13" s="324" customFormat="1" ht="34.5" customHeight="1" x14ac:dyDescent="0.2">
      <c r="B102" s="329"/>
      <c r="C102" s="303" t="s">
        <v>784</v>
      </c>
      <c r="D102" s="680" t="s">
        <v>785</v>
      </c>
      <c r="E102" s="680"/>
      <c r="F102" s="680"/>
      <c r="G102" s="680"/>
      <c r="H102" s="575"/>
      <c r="I102" s="711" t="s">
        <v>786</v>
      </c>
      <c r="J102" s="711"/>
      <c r="K102" s="711"/>
      <c r="L102" s="711"/>
      <c r="M102" s="85"/>
    </row>
    <row r="103" spans="1:13" s="324" customFormat="1" ht="11.25" customHeight="1" x14ac:dyDescent="0.2">
      <c r="B103" s="329"/>
      <c r="C103" s="680" t="s">
        <v>94</v>
      </c>
      <c r="D103" s="680" t="s">
        <v>787</v>
      </c>
      <c r="E103" s="680"/>
      <c r="F103" s="680"/>
      <c r="G103" s="680"/>
      <c r="H103" s="680"/>
      <c r="I103" s="700" t="s">
        <v>664</v>
      </c>
      <c r="J103" s="700"/>
      <c r="K103" s="700"/>
      <c r="L103" s="700"/>
      <c r="M103" s="85"/>
    </row>
    <row r="104" spans="1:13" s="324" customFormat="1" x14ac:dyDescent="0.2">
      <c r="B104" s="329"/>
      <c r="C104" s="699"/>
      <c r="D104" s="699"/>
      <c r="E104" s="699"/>
      <c r="F104" s="699"/>
      <c r="G104" s="699"/>
      <c r="H104" s="699"/>
      <c r="I104" s="701"/>
      <c r="J104" s="701"/>
      <c r="K104" s="701"/>
      <c r="L104" s="701"/>
      <c r="M104" s="85"/>
    </row>
    <row r="105" spans="1:13" s="324" customFormat="1" x14ac:dyDescent="0.2">
      <c r="B105" s="329"/>
      <c r="C105" s="303" t="s">
        <v>788</v>
      </c>
      <c r="D105" s="680" t="s">
        <v>789</v>
      </c>
      <c r="E105" s="680"/>
      <c r="F105" s="680"/>
      <c r="G105" s="680"/>
      <c r="H105" s="575"/>
      <c r="I105" s="711" t="s">
        <v>169</v>
      </c>
      <c r="J105" s="711"/>
      <c r="K105" s="711"/>
      <c r="L105" s="711"/>
      <c r="M105" s="85"/>
    </row>
    <row r="106" spans="1:13" s="324" customFormat="1" ht="22.5" customHeight="1" x14ac:dyDescent="0.2">
      <c r="B106" s="329"/>
      <c r="C106" s="303" t="s">
        <v>790</v>
      </c>
      <c r="D106" s="680" t="s">
        <v>791</v>
      </c>
      <c r="E106" s="680"/>
      <c r="F106" s="680"/>
      <c r="G106" s="680"/>
      <c r="H106" s="575"/>
      <c r="I106" s="706" t="s">
        <v>792</v>
      </c>
      <c r="J106" s="706"/>
      <c r="K106" s="706"/>
      <c r="L106" s="706"/>
      <c r="M106" s="85"/>
    </row>
    <row r="107" spans="1:13" s="324" customFormat="1" x14ac:dyDescent="0.2">
      <c r="B107" s="329"/>
      <c r="C107" s="399"/>
      <c r="D107" s="444"/>
      <c r="E107" s="444"/>
      <c r="F107" s="444"/>
      <c r="G107" s="331"/>
      <c r="H107" s="331"/>
      <c r="I107" s="331"/>
      <c r="J107" s="331"/>
      <c r="K107" s="331"/>
      <c r="L107" s="331"/>
      <c r="M107" s="85"/>
    </row>
    <row r="108" spans="1:13" s="574" customFormat="1" x14ac:dyDescent="0.25">
      <c r="A108" s="568"/>
      <c r="B108" s="569"/>
      <c r="C108" s="570" t="s">
        <v>793</v>
      </c>
      <c r="D108" s="571"/>
      <c r="E108" s="572"/>
      <c r="F108" s="572"/>
      <c r="G108" s="572"/>
      <c r="H108" s="572"/>
      <c r="I108" s="572"/>
      <c r="J108" s="572"/>
      <c r="K108" s="572"/>
      <c r="L108" s="572"/>
      <c r="M108" s="573"/>
    </row>
    <row r="109" spans="1:13" s="324" customFormat="1" ht="11.25" customHeight="1" x14ac:dyDescent="0.2">
      <c r="B109" s="329"/>
      <c r="C109" s="680" t="s">
        <v>794</v>
      </c>
      <c r="D109" s="680" t="s">
        <v>795</v>
      </c>
      <c r="E109" s="680"/>
      <c r="F109" s="680"/>
      <c r="G109" s="680"/>
      <c r="H109" s="680"/>
      <c r="I109" s="702" t="s">
        <v>169</v>
      </c>
      <c r="J109" s="702"/>
      <c r="K109" s="702"/>
      <c r="L109" s="702"/>
      <c r="M109" s="85"/>
    </row>
    <row r="110" spans="1:13" s="324" customFormat="1" x14ac:dyDescent="0.2">
      <c r="B110" s="329"/>
      <c r="C110" s="699"/>
      <c r="D110" s="699"/>
      <c r="E110" s="699"/>
      <c r="F110" s="699"/>
      <c r="G110" s="699"/>
      <c r="H110" s="699"/>
      <c r="I110" s="703"/>
      <c r="J110" s="703"/>
      <c r="K110" s="703"/>
      <c r="L110" s="703"/>
      <c r="M110" s="85"/>
    </row>
    <row r="111" spans="1:13" s="324" customFormat="1" x14ac:dyDescent="0.2">
      <c r="B111" s="329"/>
      <c r="C111" s="206" t="s">
        <v>796</v>
      </c>
      <c r="D111" s="680" t="s">
        <v>797</v>
      </c>
      <c r="E111" s="680"/>
      <c r="F111" s="680"/>
      <c r="G111" s="680"/>
      <c r="H111" s="575"/>
      <c r="I111" s="711" t="s">
        <v>169</v>
      </c>
      <c r="J111" s="711"/>
      <c r="K111" s="711"/>
      <c r="L111" s="711"/>
      <c r="M111" s="85"/>
    </row>
    <row r="112" spans="1:13" s="324" customFormat="1" x14ac:dyDescent="0.2">
      <c r="B112" s="329"/>
      <c r="C112" s="585"/>
      <c r="D112" s="444"/>
      <c r="E112" s="444"/>
      <c r="F112" s="444"/>
      <c r="G112" s="331"/>
      <c r="H112" s="331"/>
      <c r="I112" s="331"/>
      <c r="J112" s="331"/>
      <c r="K112" s="331"/>
      <c r="L112" s="331"/>
      <c r="M112" s="85"/>
    </row>
    <row r="113" spans="1:17" s="574" customFormat="1" x14ac:dyDescent="0.25">
      <c r="A113" s="568"/>
      <c r="B113" s="569"/>
      <c r="C113" s="570" t="s">
        <v>798</v>
      </c>
      <c r="D113" s="571"/>
      <c r="E113" s="572"/>
      <c r="F113" s="572"/>
      <c r="G113" s="572"/>
      <c r="H113" s="572"/>
      <c r="I113" s="572"/>
      <c r="J113" s="572"/>
      <c r="K113" s="572"/>
      <c r="L113" s="572"/>
      <c r="M113" s="573"/>
    </row>
    <row r="114" spans="1:17" s="324" customFormat="1" ht="24.75" customHeight="1" x14ac:dyDescent="0.2">
      <c r="B114" s="329"/>
      <c r="C114" s="303" t="s">
        <v>799</v>
      </c>
      <c r="D114" s="680" t="s">
        <v>800</v>
      </c>
      <c r="E114" s="680"/>
      <c r="F114" s="680"/>
      <c r="G114" s="680"/>
      <c r="H114" s="575"/>
      <c r="I114" s="711" t="s">
        <v>801</v>
      </c>
      <c r="J114" s="711"/>
      <c r="K114" s="711"/>
      <c r="L114" s="711"/>
      <c r="M114" s="85"/>
    </row>
    <row r="115" spans="1:17" s="324" customFormat="1" ht="11.25" customHeight="1" x14ac:dyDescent="0.2">
      <c r="B115" s="329"/>
      <c r="C115" s="206" t="s">
        <v>93</v>
      </c>
      <c r="D115" s="680" t="s">
        <v>802</v>
      </c>
      <c r="E115" s="680"/>
      <c r="F115" s="680"/>
      <c r="G115" s="680"/>
      <c r="H115" s="575"/>
      <c r="I115" s="704" t="s">
        <v>664</v>
      </c>
      <c r="J115" s="704"/>
      <c r="K115" s="704"/>
      <c r="L115" s="704"/>
      <c r="M115" s="85"/>
    </row>
    <row r="116" spans="1:17" s="324" customFormat="1" x14ac:dyDescent="0.2">
      <c r="B116" s="329"/>
      <c r="C116" s="399"/>
      <c r="D116" s="444"/>
      <c r="E116" s="444"/>
      <c r="F116" s="444"/>
      <c r="G116" s="331"/>
      <c r="H116" s="331"/>
      <c r="I116" s="331"/>
      <c r="J116" s="331"/>
      <c r="K116" s="331"/>
      <c r="L116" s="331"/>
      <c r="M116" s="85"/>
    </row>
    <row r="117" spans="1:17" s="574" customFormat="1" x14ac:dyDescent="0.25">
      <c r="A117" s="568"/>
      <c r="B117" s="569"/>
      <c r="C117" s="570" t="s">
        <v>803</v>
      </c>
      <c r="D117" s="571"/>
      <c r="E117" s="572"/>
      <c r="F117" s="572"/>
      <c r="G117" s="572"/>
      <c r="H117" s="572"/>
      <c r="I117" s="572"/>
      <c r="J117" s="572"/>
      <c r="K117" s="572"/>
      <c r="L117" s="572"/>
      <c r="M117" s="573"/>
    </row>
    <row r="118" spans="1:17" s="324" customFormat="1" x14ac:dyDescent="0.2">
      <c r="B118" s="329"/>
      <c r="C118" s="303" t="s">
        <v>804</v>
      </c>
      <c r="D118" s="680" t="s">
        <v>805</v>
      </c>
      <c r="E118" s="680"/>
      <c r="F118" s="680"/>
      <c r="G118" s="680"/>
      <c r="H118" s="575"/>
      <c r="I118" s="711" t="s">
        <v>169</v>
      </c>
      <c r="J118" s="711"/>
      <c r="K118" s="711"/>
      <c r="L118" s="711"/>
      <c r="M118" s="85"/>
    </row>
    <row r="119" spans="1:17" s="324" customFormat="1" x14ac:dyDescent="0.2">
      <c r="B119" s="329"/>
      <c r="C119" s="399"/>
      <c r="D119" s="444"/>
      <c r="E119" s="444"/>
      <c r="F119" s="444"/>
      <c r="G119" s="331"/>
      <c r="H119" s="331"/>
      <c r="I119" s="331"/>
      <c r="J119" s="331"/>
      <c r="K119" s="331"/>
      <c r="L119" s="331"/>
      <c r="M119" s="85"/>
    </row>
    <row r="120" spans="1:17" s="574" customFormat="1" x14ac:dyDescent="0.25">
      <c r="A120" s="568"/>
      <c r="B120" s="569"/>
      <c r="C120" s="570" t="s">
        <v>806</v>
      </c>
      <c r="D120" s="571"/>
      <c r="E120" s="572"/>
      <c r="F120" s="572"/>
      <c r="G120" s="572"/>
      <c r="H120" s="572"/>
      <c r="I120" s="572"/>
      <c r="J120" s="572"/>
      <c r="K120" s="572"/>
      <c r="L120" s="572"/>
      <c r="M120" s="573"/>
    </row>
    <row r="121" spans="1:17" s="324" customFormat="1" ht="11.25" customHeight="1" x14ac:dyDescent="0.2">
      <c r="B121" s="329"/>
      <c r="C121" s="303" t="s">
        <v>92</v>
      </c>
      <c r="D121" s="680" t="s">
        <v>807</v>
      </c>
      <c r="E121" s="680"/>
      <c r="F121" s="680"/>
      <c r="G121" s="680"/>
      <c r="H121" s="575"/>
      <c r="I121" s="704" t="s">
        <v>664</v>
      </c>
      <c r="J121" s="704"/>
      <c r="K121" s="704"/>
      <c r="L121" s="704"/>
      <c r="M121" s="85"/>
    </row>
    <row r="122" spans="1:17" s="324" customFormat="1" ht="11.25" customHeight="1" x14ac:dyDescent="0.2">
      <c r="B122" s="329"/>
      <c r="C122" s="680" t="s">
        <v>91</v>
      </c>
      <c r="D122" s="680" t="s">
        <v>808</v>
      </c>
      <c r="E122" s="680"/>
      <c r="F122" s="680"/>
      <c r="G122" s="680"/>
      <c r="H122" s="680"/>
      <c r="I122" s="700" t="s">
        <v>664</v>
      </c>
      <c r="J122" s="700"/>
      <c r="K122" s="700"/>
      <c r="L122" s="700"/>
      <c r="M122" s="85"/>
    </row>
    <row r="123" spans="1:17" s="324" customFormat="1" x14ac:dyDescent="0.2">
      <c r="B123" s="329"/>
      <c r="C123" s="699"/>
      <c r="D123" s="699"/>
      <c r="E123" s="699"/>
      <c r="F123" s="699"/>
      <c r="G123" s="699"/>
      <c r="H123" s="699"/>
      <c r="I123" s="707"/>
      <c r="J123" s="707"/>
      <c r="K123" s="707"/>
      <c r="L123" s="707"/>
      <c r="M123" s="85"/>
    </row>
    <row r="124" spans="1:17" s="324" customFormat="1" ht="11.25" customHeight="1" x14ac:dyDescent="0.2">
      <c r="B124" s="329"/>
      <c r="C124" s="303" t="s">
        <v>90</v>
      </c>
      <c r="D124" s="680" t="s">
        <v>809</v>
      </c>
      <c r="E124" s="680"/>
      <c r="F124" s="680"/>
      <c r="G124" s="680"/>
      <c r="H124" s="575"/>
      <c r="I124" s="704" t="s">
        <v>664</v>
      </c>
      <c r="J124" s="704"/>
      <c r="K124" s="704"/>
      <c r="L124" s="704"/>
      <c r="M124" s="85"/>
    </row>
    <row r="125" spans="1:17" s="324" customFormat="1" x14ac:dyDescent="0.2">
      <c r="B125" s="329"/>
      <c r="C125" s="444"/>
      <c r="D125" s="444"/>
      <c r="E125" s="444"/>
      <c r="F125" s="444"/>
      <c r="G125" s="331"/>
      <c r="H125" s="331"/>
      <c r="I125" s="331"/>
      <c r="J125" s="331"/>
      <c r="K125" s="331"/>
      <c r="L125" s="331"/>
      <c r="M125" s="85"/>
    </row>
    <row r="126" spans="1:17" s="574" customFormat="1" x14ac:dyDescent="0.25">
      <c r="A126" s="568"/>
      <c r="B126" s="569"/>
      <c r="C126" s="570" t="s">
        <v>810</v>
      </c>
      <c r="D126" s="571"/>
      <c r="E126" s="572"/>
      <c r="F126" s="572"/>
      <c r="G126" s="572"/>
      <c r="H126" s="572"/>
      <c r="I126" s="572"/>
      <c r="J126" s="572"/>
      <c r="K126" s="572"/>
      <c r="L126" s="572"/>
      <c r="M126" s="573"/>
      <c r="Q126" s="324"/>
    </row>
    <row r="127" spans="1:17" s="324" customFormat="1" ht="11.25" customHeight="1" x14ac:dyDescent="0.2">
      <c r="B127" s="329"/>
      <c r="C127" s="680" t="s">
        <v>89</v>
      </c>
      <c r="D127" s="680" t="s">
        <v>811</v>
      </c>
      <c r="E127" s="680"/>
      <c r="F127" s="680"/>
      <c r="G127" s="680"/>
      <c r="H127" s="680"/>
      <c r="I127" s="700" t="s">
        <v>664</v>
      </c>
      <c r="J127" s="700"/>
      <c r="K127" s="700"/>
      <c r="L127" s="700"/>
      <c r="M127" s="85"/>
    </row>
    <row r="128" spans="1:17" s="324" customFormat="1" x14ac:dyDescent="0.2">
      <c r="B128" s="329"/>
      <c r="C128" s="699"/>
      <c r="D128" s="699"/>
      <c r="E128" s="699"/>
      <c r="F128" s="699"/>
      <c r="G128" s="699"/>
      <c r="H128" s="699"/>
      <c r="I128" s="701"/>
      <c r="J128" s="701"/>
      <c r="K128" s="701"/>
      <c r="L128" s="701"/>
      <c r="M128" s="85"/>
    </row>
    <row r="129" spans="1:17" s="324" customFormat="1" x14ac:dyDescent="0.2">
      <c r="B129" s="329"/>
      <c r="C129" s="399"/>
      <c r="D129" s="444"/>
      <c r="E129" s="444"/>
      <c r="F129" s="444"/>
      <c r="G129" s="331"/>
      <c r="H129" s="331"/>
      <c r="I129" s="331"/>
      <c r="J129" s="331"/>
      <c r="K129" s="331"/>
      <c r="L129" s="331"/>
      <c r="M129" s="85"/>
    </row>
    <row r="130" spans="1:17" s="324" customFormat="1" x14ac:dyDescent="0.2">
      <c r="B130" s="329"/>
      <c r="C130" s="330"/>
      <c r="D130" s="444"/>
      <c r="E130" s="444"/>
      <c r="F130" s="444"/>
      <c r="G130" s="331"/>
      <c r="H130" s="331"/>
      <c r="I130" s="331"/>
      <c r="J130" s="331"/>
      <c r="K130" s="331"/>
      <c r="L130" s="331"/>
      <c r="M130" s="85"/>
    </row>
    <row r="131" spans="1:17" s="129" customFormat="1" ht="18.75" customHeight="1" x14ac:dyDescent="0.25">
      <c r="A131" s="328"/>
      <c r="B131" s="125" t="s">
        <v>812</v>
      </c>
      <c r="C131" s="123" t="s">
        <v>813</v>
      </c>
      <c r="D131" s="126"/>
      <c r="E131" s="126"/>
      <c r="F131" s="126"/>
      <c r="G131" s="127"/>
      <c r="H131" s="127"/>
      <c r="I131" s="127"/>
      <c r="J131" s="127"/>
      <c r="K131" s="127"/>
      <c r="L131" s="127"/>
      <c r="M131" s="128"/>
    </row>
    <row r="132" spans="1:17" s="324" customFormat="1" x14ac:dyDescent="0.2">
      <c r="B132" s="329"/>
      <c r="C132" s="330"/>
      <c r="D132" s="444"/>
      <c r="E132" s="444"/>
      <c r="F132" s="444"/>
      <c r="G132" s="331"/>
      <c r="H132" s="331"/>
      <c r="I132" s="331"/>
      <c r="J132" s="331"/>
      <c r="K132" s="331"/>
      <c r="L132" s="331"/>
      <c r="M132" s="85"/>
    </row>
    <row r="133" spans="1:17" s="574" customFormat="1" x14ac:dyDescent="0.25">
      <c r="A133" s="568"/>
      <c r="B133" s="569"/>
      <c r="C133" s="570" t="s">
        <v>814</v>
      </c>
      <c r="D133" s="571"/>
      <c r="E133" s="572"/>
      <c r="F133" s="572"/>
      <c r="G133" s="572"/>
      <c r="H133" s="572"/>
      <c r="I133" s="572"/>
      <c r="J133" s="572"/>
      <c r="K133" s="572"/>
      <c r="L133" s="572"/>
      <c r="M133" s="573"/>
      <c r="Q133" s="324"/>
    </row>
    <row r="134" spans="1:17" s="324" customFormat="1" x14ac:dyDescent="0.2">
      <c r="B134" s="329"/>
      <c r="C134" s="303" t="s">
        <v>815</v>
      </c>
      <c r="D134" s="680" t="s">
        <v>816</v>
      </c>
      <c r="E134" s="680"/>
      <c r="F134" s="680"/>
      <c r="G134" s="680"/>
      <c r="H134" s="575"/>
      <c r="I134" s="711" t="s">
        <v>817</v>
      </c>
      <c r="J134" s="711"/>
      <c r="K134" s="711"/>
      <c r="L134" s="711"/>
      <c r="M134" s="85"/>
    </row>
    <row r="135" spans="1:17" s="324" customFormat="1" x14ac:dyDescent="0.2">
      <c r="B135" s="329"/>
      <c r="C135" s="303" t="s">
        <v>818</v>
      </c>
      <c r="D135" s="680" t="s">
        <v>819</v>
      </c>
      <c r="E135" s="680"/>
      <c r="F135" s="680"/>
      <c r="G135" s="680"/>
      <c r="H135" s="575"/>
      <c r="I135" s="711" t="s">
        <v>817</v>
      </c>
      <c r="J135" s="711"/>
      <c r="K135" s="711"/>
      <c r="L135" s="711"/>
      <c r="M135" s="85"/>
    </row>
    <row r="136" spans="1:17" s="324" customFormat="1" x14ac:dyDescent="0.2">
      <c r="B136" s="329"/>
      <c r="C136" s="303" t="s">
        <v>820</v>
      </c>
      <c r="D136" s="680" t="s">
        <v>821</v>
      </c>
      <c r="E136" s="680"/>
      <c r="F136" s="680"/>
      <c r="G136" s="680"/>
      <c r="H136" s="575"/>
      <c r="I136" s="711" t="s">
        <v>822</v>
      </c>
      <c r="J136" s="711"/>
      <c r="K136" s="711"/>
      <c r="L136" s="711"/>
      <c r="M136" s="85"/>
    </row>
    <row r="137" spans="1:17" s="324" customFormat="1" x14ac:dyDescent="0.2">
      <c r="B137" s="329"/>
      <c r="C137" s="330"/>
      <c r="D137" s="444"/>
      <c r="E137" s="444"/>
      <c r="F137" s="444"/>
      <c r="G137" s="331"/>
      <c r="H137" s="331"/>
      <c r="I137" s="393"/>
      <c r="J137" s="393"/>
      <c r="K137" s="393"/>
      <c r="L137" s="393"/>
      <c r="M137" s="85"/>
    </row>
    <row r="138" spans="1:17" s="574" customFormat="1" x14ac:dyDescent="0.25">
      <c r="A138" s="568"/>
      <c r="B138" s="569"/>
      <c r="C138" s="570" t="s">
        <v>469</v>
      </c>
      <c r="D138" s="571"/>
      <c r="E138" s="572"/>
      <c r="F138" s="572"/>
      <c r="G138" s="572"/>
      <c r="H138" s="572"/>
      <c r="I138" s="572"/>
      <c r="J138" s="572"/>
      <c r="K138" s="572"/>
      <c r="L138" s="572"/>
      <c r="M138" s="573"/>
      <c r="Q138" s="324"/>
    </row>
    <row r="139" spans="1:17" s="324" customFormat="1" ht="11.25" customHeight="1" x14ac:dyDescent="0.2">
      <c r="B139" s="329"/>
      <c r="C139" s="303" t="s">
        <v>88</v>
      </c>
      <c r="D139" s="680" t="s">
        <v>87</v>
      </c>
      <c r="E139" s="680"/>
      <c r="F139" s="680"/>
      <c r="G139" s="680"/>
      <c r="H139" s="575"/>
      <c r="I139" s="705" t="s">
        <v>823</v>
      </c>
      <c r="J139" s="705"/>
      <c r="K139" s="705"/>
      <c r="L139" s="705"/>
      <c r="M139" s="85"/>
    </row>
    <row r="140" spans="1:17" s="324" customFormat="1" ht="11.25" customHeight="1" x14ac:dyDescent="0.2">
      <c r="B140" s="329"/>
      <c r="C140" s="303" t="s">
        <v>86</v>
      </c>
      <c r="D140" s="680" t="s">
        <v>85</v>
      </c>
      <c r="E140" s="680"/>
      <c r="F140" s="680"/>
      <c r="G140" s="680"/>
      <c r="H140" s="575"/>
      <c r="I140" s="705" t="s">
        <v>823</v>
      </c>
      <c r="J140" s="705"/>
      <c r="K140" s="705"/>
      <c r="L140" s="705"/>
      <c r="M140" s="85"/>
    </row>
    <row r="141" spans="1:17" s="324" customFormat="1" ht="11.25" customHeight="1" x14ac:dyDescent="0.2">
      <c r="B141" s="329"/>
      <c r="C141" s="303" t="s">
        <v>84</v>
      </c>
      <c r="D141" s="680" t="s">
        <v>83</v>
      </c>
      <c r="E141" s="680"/>
      <c r="F141" s="680"/>
      <c r="G141" s="680"/>
      <c r="H141" s="575"/>
      <c r="I141" s="705" t="s">
        <v>823</v>
      </c>
      <c r="J141" s="705"/>
      <c r="K141" s="705"/>
      <c r="L141" s="705"/>
      <c r="M141" s="85"/>
    </row>
    <row r="142" spans="1:17" s="324" customFormat="1" ht="11.25" customHeight="1" x14ac:dyDescent="0.2">
      <c r="B142" s="329"/>
      <c r="C142" s="303" t="s">
        <v>82</v>
      </c>
      <c r="D142" s="680" t="s">
        <v>81</v>
      </c>
      <c r="E142" s="680"/>
      <c r="F142" s="680"/>
      <c r="G142" s="680"/>
      <c r="H142" s="575"/>
      <c r="I142" s="705" t="s">
        <v>823</v>
      </c>
      <c r="J142" s="705"/>
      <c r="K142" s="705"/>
      <c r="L142" s="705"/>
      <c r="M142" s="85"/>
    </row>
    <row r="143" spans="1:17" s="324" customFormat="1" ht="11.25" customHeight="1" x14ac:dyDescent="0.2">
      <c r="B143" s="329"/>
      <c r="C143" s="680" t="s">
        <v>824</v>
      </c>
      <c r="D143" s="680" t="s">
        <v>825</v>
      </c>
      <c r="E143" s="680"/>
      <c r="F143" s="680"/>
      <c r="G143" s="680"/>
      <c r="H143" s="680"/>
      <c r="I143" s="712" t="s">
        <v>823</v>
      </c>
      <c r="J143" s="712"/>
      <c r="K143" s="712"/>
      <c r="L143" s="712"/>
      <c r="M143" s="85"/>
    </row>
    <row r="144" spans="1:17" s="324" customFormat="1" x14ac:dyDescent="0.2">
      <c r="B144" s="329"/>
      <c r="C144" s="699"/>
      <c r="D144" s="699"/>
      <c r="E144" s="699"/>
      <c r="F144" s="699"/>
      <c r="G144" s="699"/>
      <c r="H144" s="699"/>
      <c r="I144" s="713"/>
      <c r="J144" s="713"/>
      <c r="K144" s="713"/>
      <c r="L144" s="713"/>
      <c r="M144" s="85"/>
    </row>
    <row r="145" spans="1:17" s="324" customFormat="1" x14ac:dyDescent="0.2">
      <c r="B145" s="329"/>
      <c r="C145" s="330"/>
      <c r="D145" s="444"/>
      <c r="E145" s="444"/>
      <c r="F145" s="444"/>
      <c r="G145" s="331"/>
      <c r="H145" s="331"/>
      <c r="I145" s="393"/>
      <c r="J145" s="393"/>
      <c r="K145" s="393"/>
      <c r="L145" s="393"/>
      <c r="M145" s="85"/>
    </row>
    <row r="146" spans="1:17" s="574" customFormat="1" x14ac:dyDescent="0.25">
      <c r="A146" s="568"/>
      <c r="B146" s="569"/>
      <c r="C146" s="570" t="s">
        <v>826</v>
      </c>
      <c r="D146" s="571"/>
      <c r="E146" s="572"/>
      <c r="F146" s="572"/>
      <c r="G146" s="572"/>
      <c r="H146" s="572"/>
      <c r="I146" s="572"/>
      <c r="J146" s="572"/>
      <c r="K146" s="572"/>
      <c r="L146" s="572"/>
      <c r="M146" s="573"/>
      <c r="Q146" s="324"/>
    </row>
    <row r="147" spans="1:17" s="324" customFormat="1" x14ac:dyDescent="0.2">
      <c r="B147" s="329"/>
      <c r="C147" s="303" t="s">
        <v>80</v>
      </c>
      <c r="D147" s="680" t="s">
        <v>79</v>
      </c>
      <c r="E147" s="680"/>
      <c r="F147" s="680"/>
      <c r="G147" s="680"/>
      <c r="H147" s="575"/>
      <c r="I147" s="705" t="s">
        <v>827</v>
      </c>
      <c r="J147" s="705"/>
      <c r="K147" s="705"/>
      <c r="L147" s="705"/>
      <c r="M147" s="85"/>
    </row>
    <row r="148" spans="1:17" s="324" customFormat="1" ht="17.25" customHeight="1" x14ac:dyDescent="0.2">
      <c r="B148" s="329"/>
      <c r="C148" s="680" t="s">
        <v>828</v>
      </c>
      <c r="D148" s="680" t="s">
        <v>829</v>
      </c>
      <c r="E148" s="680"/>
      <c r="F148" s="680"/>
      <c r="G148" s="680"/>
      <c r="H148" s="680"/>
      <c r="I148" s="702" t="s">
        <v>830</v>
      </c>
      <c r="J148" s="702"/>
      <c r="K148" s="702"/>
      <c r="L148" s="702"/>
      <c r="M148" s="85"/>
    </row>
    <row r="149" spans="1:17" s="324" customFormat="1" ht="17.25" customHeight="1" x14ac:dyDescent="0.2">
      <c r="B149" s="329"/>
      <c r="C149" s="699"/>
      <c r="D149" s="699"/>
      <c r="E149" s="699"/>
      <c r="F149" s="699"/>
      <c r="G149" s="699"/>
      <c r="H149" s="699"/>
      <c r="I149" s="703"/>
      <c r="J149" s="703"/>
      <c r="K149" s="703"/>
      <c r="L149" s="703"/>
      <c r="M149" s="85"/>
    </row>
    <row r="150" spans="1:17" s="324" customFormat="1" ht="11.25" customHeight="1" x14ac:dyDescent="0.2">
      <c r="B150" s="329"/>
      <c r="C150" s="680" t="s">
        <v>78</v>
      </c>
      <c r="D150" s="680" t="s">
        <v>77</v>
      </c>
      <c r="E150" s="680"/>
      <c r="F150" s="680"/>
      <c r="G150" s="680"/>
      <c r="H150" s="680"/>
      <c r="I150" s="702" t="s">
        <v>831</v>
      </c>
      <c r="J150" s="702"/>
      <c r="K150" s="702"/>
      <c r="L150" s="702"/>
      <c r="M150" s="85"/>
    </row>
    <row r="151" spans="1:17" s="324" customFormat="1" x14ac:dyDescent="0.2">
      <c r="B151" s="329"/>
      <c r="C151" s="699"/>
      <c r="D151" s="699"/>
      <c r="E151" s="699"/>
      <c r="F151" s="699"/>
      <c r="G151" s="699"/>
      <c r="H151" s="699"/>
      <c r="I151" s="703"/>
      <c r="J151" s="703"/>
      <c r="K151" s="703"/>
      <c r="L151" s="703"/>
      <c r="M151" s="85"/>
    </row>
    <row r="152" spans="1:17" s="324" customFormat="1" ht="11.25" customHeight="1" x14ac:dyDescent="0.2">
      <c r="B152" s="329"/>
      <c r="C152" s="303" t="s">
        <v>832</v>
      </c>
      <c r="D152" s="680" t="s">
        <v>833</v>
      </c>
      <c r="E152" s="680"/>
      <c r="F152" s="680"/>
      <c r="G152" s="680"/>
      <c r="H152" s="575"/>
      <c r="I152" s="705" t="s">
        <v>827</v>
      </c>
      <c r="J152" s="705"/>
      <c r="K152" s="705"/>
      <c r="L152" s="705"/>
      <c r="M152" s="85"/>
    </row>
    <row r="153" spans="1:17" s="324" customFormat="1" ht="11.25" customHeight="1" x14ac:dyDescent="0.2">
      <c r="B153" s="329"/>
      <c r="C153" s="303" t="s">
        <v>76</v>
      </c>
      <c r="D153" s="680" t="s">
        <v>75</v>
      </c>
      <c r="E153" s="680"/>
      <c r="F153" s="680"/>
      <c r="G153" s="680"/>
      <c r="H153" s="575"/>
      <c r="I153" s="705" t="s">
        <v>827</v>
      </c>
      <c r="J153" s="705"/>
      <c r="K153" s="705"/>
      <c r="L153" s="705"/>
      <c r="M153" s="85"/>
    </row>
    <row r="154" spans="1:17" s="324" customFormat="1" x14ac:dyDescent="0.2">
      <c r="B154" s="329"/>
      <c r="C154" s="330"/>
      <c r="D154" s="444"/>
      <c r="E154" s="444"/>
      <c r="F154" s="444"/>
      <c r="G154" s="331"/>
      <c r="H154" s="331"/>
      <c r="I154" s="393"/>
      <c r="J154" s="393"/>
      <c r="K154" s="393"/>
      <c r="L154" s="393"/>
      <c r="M154" s="85"/>
    </row>
    <row r="155" spans="1:17" s="574" customFormat="1" x14ac:dyDescent="0.25">
      <c r="A155" s="568"/>
      <c r="B155" s="569"/>
      <c r="C155" s="570" t="s">
        <v>834</v>
      </c>
      <c r="D155" s="571"/>
      <c r="E155" s="572"/>
      <c r="F155" s="572"/>
      <c r="G155" s="572"/>
      <c r="H155" s="572"/>
      <c r="I155" s="572"/>
      <c r="J155" s="572"/>
      <c r="K155" s="572"/>
      <c r="L155" s="572"/>
      <c r="M155" s="573"/>
      <c r="Q155" s="324"/>
    </row>
    <row r="156" spans="1:17" s="324" customFormat="1" ht="11.25" customHeight="1" x14ac:dyDescent="0.2">
      <c r="B156" s="329"/>
      <c r="C156" s="680" t="s">
        <v>835</v>
      </c>
      <c r="D156" s="680" t="s">
        <v>836</v>
      </c>
      <c r="E156" s="680"/>
      <c r="F156" s="680"/>
      <c r="G156" s="680"/>
      <c r="H156" s="680"/>
      <c r="I156" s="702" t="s">
        <v>492</v>
      </c>
      <c r="J156" s="702"/>
      <c r="K156" s="702"/>
      <c r="L156" s="702"/>
      <c r="M156" s="85"/>
    </row>
    <row r="157" spans="1:17" s="324" customFormat="1" x14ac:dyDescent="0.2">
      <c r="B157" s="329"/>
      <c r="C157" s="699"/>
      <c r="D157" s="699"/>
      <c r="E157" s="699"/>
      <c r="F157" s="699"/>
      <c r="G157" s="699"/>
      <c r="H157" s="699"/>
      <c r="I157" s="703"/>
      <c r="J157" s="703"/>
      <c r="K157" s="703"/>
      <c r="L157" s="703"/>
      <c r="M157" s="85"/>
    </row>
    <row r="158" spans="1:17" s="324" customFormat="1" ht="11.25" customHeight="1" x14ac:dyDescent="0.2">
      <c r="B158" s="329"/>
      <c r="C158" s="680" t="s">
        <v>74</v>
      </c>
      <c r="D158" s="680" t="s">
        <v>73</v>
      </c>
      <c r="E158" s="680"/>
      <c r="F158" s="680"/>
      <c r="G158" s="680"/>
      <c r="H158" s="680"/>
      <c r="I158" s="702" t="s">
        <v>492</v>
      </c>
      <c r="J158" s="702"/>
      <c r="K158" s="702"/>
      <c r="L158" s="702"/>
      <c r="M158" s="85"/>
    </row>
    <row r="159" spans="1:17" s="324" customFormat="1" x14ac:dyDescent="0.2">
      <c r="B159" s="329"/>
      <c r="C159" s="699"/>
      <c r="D159" s="699"/>
      <c r="E159" s="699"/>
      <c r="F159" s="699"/>
      <c r="G159" s="699"/>
      <c r="H159" s="699"/>
      <c r="I159" s="703"/>
      <c r="J159" s="703"/>
      <c r="K159" s="703"/>
      <c r="L159" s="703"/>
      <c r="M159" s="85"/>
    </row>
    <row r="160" spans="1:17" s="324" customFormat="1" x14ac:dyDescent="0.2">
      <c r="B160" s="329"/>
      <c r="C160" s="303" t="s">
        <v>837</v>
      </c>
      <c r="D160" s="680" t="s">
        <v>838</v>
      </c>
      <c r="E160" s="680"/>
      <c r="F160" s="680"/>
      <c r="G160" s="680"/>
      <c r="H160" s="575"/>
      <c r="I160" s="711" t="s">
        <v>492</v>
      </c>
      <c r="J160" s="711"/>
      <c r="K160" s="711"/>
      <c r="L160" s="711"/>
      <c r="M160" s="85"/>
    </row>
    <row r="161" spans="1:17" s="324" customFormat="1" ht="11.25" customHeight="1" x14ac:dyDescent="0.2">
      <c r="B161" s="329"/>
      <c r="C161" s="680" t="s">
        <v>72</v>
      </c>
      <c r="D161" s="680" t="s">
        <v>839</v>
      </c>
      <c r="E161" s="680"/>
      <c r="F161" s="680"/>
      <c r="G161" s="680"/>
      <c r="H161" s="680"/>
      <c r="I161" s="702" t="s">
        <v>492</v>
      </c>
      <c r="J161" s="702"/>
      <c r="K161" s="702"/>
      <c r="L161" s="702"/>
      <c r="M161" s="85"/>
    </row>
    <row r="162" spans="1:17" s="324" customFormat="1" x14ac:dyDescent="0.2">
      <c r="B162" s="329"/>
      <c r="C162" s="699"/>
      <c r="D162" s="699"/>
      <c r="E162" s="699"/>
      <c r="F162" s="699"/>
      <c r="G162" s="699"/>
      <c r="H162" s="699"/>
      <c r="I162" s="703"/>
      <c r="J162" s="703"/>
      <c r="K162" s="703"/>
      <c r="L162" s="703"/>
      <c r="M162" s="85"/>
    </row>
    <row r="163" spans="1:17" s="324" customFormat="1" x14ac:dyDescent="0.2">
      <c r="B163" s="329"/>
      <c r="C163" s="330"/>
      <c r="D163" s="444"/>
      <c r="E163" s="444"/>
      <c r="F163" s="444"/>
      <c r="G163" s="331"/>
      <c r="H163" s="331"/>
      <c r="I163" s="393"/>
      <c r="J163" s="393"/>
      <c r="K163" s="393"/>
      <c r="L163" s="393"/>
      <c r="M163" s="85"/>
    </row>
    <row r="164" spans="1:17" s="574" customFormat="1" x14ac:dyDescent="0.25">
      <c r="A164" s="568"/>
      <c r="B164" s="569"/>
      <c r="C164" s="570" t="s">
        <v>840</v>
      </c>
      <c r="D164" s="571"/>
      <c r="E164" s="572"/>
      <c r="F164" s="572"/>
      <c r="G164" s="572"/>
      <c r="H164" s="572"/>
      <c r="I164" s="572"/>
      <c r="J164" s="572"/>
      <c r="K164" s="572"/>
      <c r="L164" s="572"/>
      <c r="M164" s="573"/>
      <c r="Q164" s="324"/>
    </row>
    <row r="165" spans="1:17" s="324" customFormat="1" ht="11.25" customHeight="1" x14ac:dyDescent="0.2">
      <c r="B165" s="329"/>
      <c r="C165" s="303" t="s">
        <v>71</v>
      </c>
      <c r="D165" s="680" t="s">
        <v>70</v>
      </c>
      <c r="E165" s="680"/>
      <c r="F165" s="680"/>
      <c r="G165" s="680"/>
      <c r="H165" s="575"/>
      <c r="I165" s="705" t="s">
        <v>841</v>
      </c>
      <c r="J165" s="705"/>
      <c r="K165" s="705"/>
      <c r="L165" s="705"/>
      <c r="M165" s="85"/>
    </row>
    <row r="166" spans="1:17" s="324" customFormat="1" ht="11.25" customHeight="1" x14ac:dyDescent="0.2">
      <c r="B166" s="329"/>
      <c r="C166" s="303" t="s">
        <v>69</v>
      </c>
      <c r="D166" s="680" t="s">
        <v>68</v>
      </c>
      <c r="E166" s="680"/>
      <c r="F166" s="680"/>
      <c r="G166" s="680"/>
      <c r="H166" s="575"/>
      <c r="I166" s="705" t="s">
        <v>841</v>
      </c>
      <c r="J166" s="705"/>
      <c r="K166" s="705"/>
      <c r="L166" s="705"/>
      <c r="M166" s="85"/>
    </row>
    <row r="167" spans="1:17" s="324" customFormat="1" ht="11.25" customHeight="1" x14ac:dyDescent="0.2">
      <c r="B167" s="329"/>
      <c r="C167" s="303" t="s">
        <v>67</v>
      </c>
      <c r="D167" s="680" t="s">
        <v>66</v>
      </c>
      <c r="E167" s="680"/>
      <c r="F167" s="680"/>
      <c r="G167" s="680"/>
      <c r="H167" s="575"/>
      <c r="I167" s="705" t="s">
        <v>841</v>
      </c>
      <c r="J167" s="705"/>
      <c r="K167" s="705"/>
      <c r="L167" s="705"/>
      <c r="M167" s="85"/>
    </row>
    <row r="168" spans="1:17" s="324" customFormat="1" ht="11.25" customHeight="1" x14ac:dyDescent="0.2">
      <c r="B168" s="329"/>
      <c r="C168" s="303" t="s">
        <v>65</v>
      </c>
      <c r="D168" s="680" t="s">
        <v>64</v>
      </c>
      <c r="E168" s="680"/>
      <c r="F168" s="680"/>
      <c r="G168" s="680"/>
      <c r="H168" s="575"/>
      <c r="I168" s="705" t="s">
        <v>841</v>
      </c>
      <c r="J168" s="705"/>
      <c r="K168" s="705"/>
      <c r="L168" s="705"/>
      <c r="M168" s="85"/>
    </row>
    <row r="169" spans="1:17" s="324" customFormat="1" ht="11.25" customHeight="1" x14ac:dyDescent="0.2">
      <c r="B169" s="329"/>
      <c r="C169" s="303" t="s">
        <v>63</v>
      </c>
      <c r="D169" s="680" t="s">
        <v>62</v>
      </c>
      <c r="E169" s="680"/>
      <c r="F169" s="680"/>
      <c r="G169" s="680"/>
      <c r="H169" s="575"/>
      <c r="I169" s="704" t="s">
        <v>664</v>
      </c>
      <c r="J169" s="704"/>
      <c r="K169" s="704"/>
      <c r="L169" s="704"/>
      <c r="M169" s="85"/>
    </row>
    <row r="170" spans="1:17" s="324" customFormat="1" ht="11.25" customHeight="1" x14ac:dyDescent="0.2">
      <c r="B170" s="329"/>
      <c r="C170" s="303" t="s">
        <v>61</v>
      </c>
      <c r="D170" s="680" t="s">
        <v>60</v>
      </c>
      <c r="E170" s="680"/>
      <c r="F170" s="680"/>
      <c r="G170" s="680"/>
      <c r="H170" s="575"/>
      <c r="I170" s="710" t="s">
        <v>822</v>
      </c>
      <c r="J170" s="710"/>
      <c r="K170" s="710"/>
      <c r="L170" s="710"/>
      <c r="M170" s="85"/>
    </row>
    <row r="171" spans="1:17" s="324" customFormat="1" ht="11.25" customHeight="1" x14ac:dyDescent="0.2">
      <c r="B171" s="329"/>
      <c r="C171" s="680" t="s">
        <v>59</v>
      </c>
      <c r="D171" s="680" t="s">
        <v>842</v>
      </c>
      <c r="E171" s="680"/>
      <c r="F171" s="680"/>
      <c r="G171" s="680"/>
      <c r="H171" s="680"/>
      <c r="I171" s="702" t="s">
        <v>822</v>
      </c>
      <c r="J171" s="702"/>
      <c r="K171" s="702"/>
      <c r="L171" s="702"/>
      <c r="M171" s="85"/>
    </row>
    <row r="172" spans="1:17" s="324" customFormat="1" x14ac:dyDescent="0.2">
      <c r="B172" s="329"/>
      <c r="C172" s="699"/>
      <c r="D172" s="699"/>
      <c r="E172" s="699"/>
      <c r="F172" s="699"/>
      <c r="G172" s="699"/>
      <c r="H172" s="699"/>
      <c r="I172" s="703"/>
      <c r="J172" s="703"/>
      <c r="K172" s="703"/>
      <c r="L172" s="703"/>
      <c r="M172" s="85"/>
    </row>
    <row r="173" spans="1:17" s="324" customFormat="1" x14ac:dyDescent="0.2">
      <c r="B173" s="329"/>
      <c r="C173" s="330"/>
      <c r="D173" s="444"/>
      <c r="E173" s="444"/>
      <c r="F173" s="444"/>
      <c r="G173" s="331"/>
      <c r="H173" s="331"/>
      <c r="I173" s="393"/>
      <c r="J173" s="393"/>
      <c r="K173" s="393"/>
      <c r="L173" s="393"/>
      <c r="M173" s="85"/>
    </row>
    <row r="174" spans="1:17" s="574" customFormat="1" x14ac:dyDescent="0.25">
      <c r="A174" s="568"/>
      <c r="B174" s="569"/>
      <c r="C174" s="570" t="s">
        <v>843</v>
      </c>
      <c r="D174" s="571"/>
      <c r="E174" s="572"/>
      <c r="F174" s="572"/>
      <c r="G174" s="572"/>
      <c r="H174" s="572"/>
      <c r="I174" s="572"/>
      <c r="J174" s="572"/>
      <c r="K174" s="572"/>
      <c r="L174" s="572"/>
      <c r="M174" s="573"/>
      <c r="Q174" s="324"/>
    </row>
    <row r="175" spans="1:17" s="324" customFormat="1" x14ac:dyDescent="0.2">
      <c r="B175" s="329"/>
      <c r="C175" s="303" t="s">
        <v>844</v>
      </c>
      <c r="D175" s="680" t="s">
        <v>845</v>
      </c>
      <c r="E175" s="680"/>
      <c r="F175" s="680"/>
      <c r="G175" s="680"/>
      <c r="H175" s="575"/>
      <c r="I175" s="705" t="s">
        <v>846</v>
      </c>
      <c r="J175" s="705"/>
      <c r="K175" s="705"/>
      <c r="L175" s="705"/>
      <c r="M175" s="85"/>
    </row>
    <row r="176" spans="1:17" s="324" customFormat="1" ht="11.25" customHeight="1" x14ac:dyDescent="0.2">
      <c r="B176" s="329"/>
      <c r="C176" s="303" t="s">
        <v>57</v>
      </c>
      <c r="D176" s="680" t="s">
        <v>56</v>
      </c>
      <c r="E176" s="680"/>
      <c r="F176" s="680"/>
      <c r="G176" s="680"/>
      <c r="H176" s="575"/>
      <c r="I176" s="705" t="s">
        <v>846</v>
      </c>
      <c r="J176" s="705"/>
      <c r="K176" s="705"/>
      <c r="L176" s="705"/>
      <c r="M176" s="85"/>
    </row>
    <row r="177" spans="1:17" s="324" customFormat="1" x14ac:dyDescent="0.2">
      <c r="B177" s="329"/>
      <c r="C177" s="303" t="s">
        <v>55</v>
      </c>
      <c r="D177" s="680" t="s">
        <v>54</v>
      </c>
      <c r="E177" s="680"/>
      <c r="F177" s="680"/>
      <c r="G177" s="680"/>
      <c r="H177" s="575"/>
      <c r="I177" s="711" t="s">
        <v>847</v>
      </c>
      <c r="J177" s="711"/>
      <c r="K177" s="711"/>
      <c r="L177" s="711"/>
      <c r="M177" s="85"/>
    </row>
    <row r="178" spans="1:17" s="324" customFormat="1" x14ac:dyDescent="0.2">
      <c r="B178" s="329"/>
      <c r="C178" s="303" t="s">
        <v>848</v>
      </c>
      <c r="D178" s="680" t="s">
        <v>849</v>
      </c>
      <c r="E178" s="680"/>
      <c r="F178" s="680"/>
      <c r="G178" s="680"/>
      <c r="H178" s="575"/>
      <c r="I178" s="710" t="s">
        <v>822</v>
      </c>
      <c r="J178" s="710"/>
      <c r="K178" s="710"/>
      <c r="L178" s="710"/>
      <c r="M178" s="85"/>
    </row>
    <row r="179" spans="1:17" s="324" customFormat="1" x14ac:dyDescent="0.2">
      <c r="B179" s="329"/>
      <c r="C179" s="303" t="s">
        <v>850</v>
      </c>
      <c r="D179" s="680" t="s">
        <v>851</v>
      </c>
      <c r="E179" s="680"/>
      <c r="F179" s="680"/>
      <c r="G179" s="680"/>
      <c r="H179" s="575"/>
      <c r="I179" s="710" t="s">
        <v>822</v>
      </c>
      <c r="J179" s="710"/>
      <c r="K179" s="710"/>
      <c r="L179" s="710"/>
      <c r="M179" s="85"/>
    </row>
    <row r="180" spans="1:17" s="324" customFormat="1" x14ac:dyDescent="0.2">
      <c r="B180" s="329"/>
      <c r="C180" s="330"/>
      <c r="D180" s="444"/>
      <c r="E180" s="444"/>
      <c r="F180" s="444"/>
      <c r="G180" s="331"/>
      <c r="H180" s="331"/>
      <c r="I180" s="393"/>
      <c r="J180" s="393"/>
      <c r="K180" s="393"/>
      <c r="L180" s="393"/>
      <c r="M180" s="85"/>
    </row>
    <row r="181" spans="1:17" s="574" customFormat="1" x14ac:dyDescent="0.25">
      <c r="A181" s="568"/>
      <c r="B181" s="569"/>
      <c r="C181" s="570" t="s">
        <v>852</v>
      </c>
      <c r="D181" s="571"/>
      <c r="E181" s="572"/>
      <c r="F181" s="572"/>
      <c r="G181" s="572"/>
      <c r="H181" s="572"/>
      <c r="I181" s="572"/>
      <c r="J181" s="572"/>
      <c r="K181" s="572"/>
      <c r="L181" s="572"/>
      <c r="M181" s="573"/>
      <c r="Q181" s="324"/>
    </row>
    <row r="182" spans="1:17" s="324" customFormat="1" ht="11.25" customHeight="1" x14ac:dyDescent="0.2">
      <c r="B182" s="329"/>
      <c r="C182" s="303" t="s">
        <v>53</v>
      </c>
      <c r="D182" s="680" t="s">
        <v>853</v>
      </c>
      <c r="E182" s="680"/>
      <c r="F182" s="680"/>
      <c r="G182" s="680"/>
      <c r="H182" s="575"/>
      <c r="I182" s="704" t="s">
        <v>664</v>
      </c>
      <c r="J182" s="704"/>
      <c r="K182" s="704"/>
      <c r="L182" s="704"/>
      <c r="M182" s="85"/>
    </row>
    <row r="183" spans="1:17" s="324" customFormat="1" x14ac:dyDescent="0.2">
      <c r="B183" s="329"/>
      <c r="C183" s="330"/>
      <c r="D183" s="444"/>
      <c r="E183" s="444"/>
      <c r="F183" s="444"/>
      <c r="G183" s="331"/>
      <c r="H183" s="331"/>
      <c r="I183" s="393"/>
      <c r="J183" s="393"/>
      <c r="K183" s="393"/>
      <c r="L183" s="393"/>
      <c r="M183" s="85"/>
    </row>
    <row r="184" spans="1:17" s="574" customFormat="1" x14ac:dyDescent="0.25">
      <c r="A184" s="568"/>
      <c r="B184" s="569"/>
      <c r="C184" s="570" t="s">
        <v>854</v>
      </c>
      <c r="D184" s="571"/>
      <c r="E184" s="572"/>
      <c r="F184" s="572"/>
      <c r="G184" s="572"/>
      <c r="H184" s="572"/>
      <c r="I184" s="572"/>
      <c r="J184" s="572"/>
      <c r="K184" s="572"/>
      <c r="L184" s="572"/>
      <c r="M184" s="573"/>
      <c r="Q184" s="324"/>
    </row>
    <row r="185" spans="1:17" s="324" customFormat="1" ht="11.25" customHeight="1" x14ac:dyDescent="0.2">
      <c r="B185" s="329"/>
      <c r="C185" s="680" t="s">
        <v>855</v>
      </c>
      <c r="D185" s="680" t="s">
        <v>856</v>
      </c>
      <c r="E185" s="680"/>
      <c r="F185" s="680"/>
      <c r="G185" s="680"/>
      <c r="H185" s="680"/>
      <c r="I185" s="702" t="s">
        <v>169</v>
      </c>
      <c r="J185" s="702"/>
      <c r="K185" s="702"/>
      <c r="L185" s="702"/>
      <c r="M185" s="85"/>
    </row>
    <row r="186" spans="1:17" s="324" customFormat="1" x14ac:dyDescent="0.2">
      <c r="B186" s="329"/>
      <c r="C186" s="699"/>
      <c r="D186" s="699"/>
      <c r="E186" s="699"/>
      <c r="F186" s="699"/>
      <c r="G186" s="699"/>
      <c r="H186" s="699"/>
      <c r="I186" s="703"/>
      <c r="J186" s="703"/>
      <c r="K186" s="703"/>
      <c r="L186" s="703"/>
      <c r="M186" s="85"/>
    </row>
    <row r="187" spans="1:17" s="324" customFormat="1" ht="11.25" customHeight="1" x14ac:dyDescent="0.2">
      <c r="B187" s="329"/>
      <c r="C187" s="680" t="s">
        <v>857</v>
      </c>
      <c r="D187" s="680" t="s">
        <v>858</v>
      </c>
      <c r="E187" s="680"/>
      <c r="F187" s="680"/>
      <c r="G187" s="680"/>
      <c r="H187" s="680"/>
      <c r="I187" s="702" t="s">
        <v>859</v>
      </c>
      <c r="J187" s="702"/>
      <c r="K187" s="702"/>
      <c r="L187" s="702"/>
      <c r="M187" s="85"/>
    </row>
    <row r="188" spans="1:17" s="324" customFormat="1" x14ac:dyDescent="0.2">
      <c r="B188" s="329"/>
      <c r="C188" s="699"/>
      <c r="D188" s="699"/>
      <c r="E188" s="699"/>
      <c r="F188" s="699"/>
      <c r="G188" s="699"/>
      <c r="H188" s="699"/>
      <c r="I188" s="703"/>
      <c r="J188" s="703"/>
      <c r="K188" s="703"/>
      <c r="L188" s="703"/>
      <c r="M188" s="85"/>
    </row>
    <row r="189" spans="1:17" s="324" customFormat="1" x14ac:dyDescent="0.2">
      <c r="B189" s="329"/>
      <c r="C189" s="330"/>
      <c r="D189" s="444"/>
      <c r="E189" s="444"/>
      <c r="F189" s="444"/>
      <c r="G189" s="331"/>
      <c r="H189" s="331"/>
      <c r="I189" s="331"/>
      <c r="J189" s="331"/>
      <c r="K189" s="331"/>
      <c r="L189" s="331"/>
      <c r="M189" s="85"/>
    </row>
    <row r="190" spans="1:17" s="129" customFormat="1" ht="18.75" customHeight="1" x14ac:dyDescent="0.25">
      <c r="A190" s="328"/>
      <c r="B190" s="125" t="s">
        <v>860</v>
      </c>
      <c r="C190" s="123" t="s">
        <v>861</v>
      </c>
      <c r="D190" s="126"/>
      <c r="E190" s="126"/>
      <c r="F190" s="126"/>
      <c r="G190" s="127"/>
      <c r="H190" s="127"/>
      <c r="I190" s="127"/>
      <c r="J190" s="127"/>
      <c r="K190" s="127"/>
      <c r="L190" s="127"/>
      <c r="M190" s="128"/>
    </row>
    <row r="191" spans="1:17" s="324" customFormat="1" x14ac:dyDescent="0.2">
      <c r="B191" s="329"/>
      <c r="C191" s="330"/>
      <c r="D191" s="444"/>
      <c r="E191" s="444"/>
      <c r="F191" s="444"/>
      <c r="G191" s="331"/>
      <c r="H191" s="331"/>
      <c r="I191" s="331"/>
      <c r="J191" s="331"/>
      <c r="K191" s="331"/>
      <c r="L191" s="331"/>
      <c r="M191" s="85"/>
    </row>
    <row r="192" spans="1:17" s="574" customFormat="1" x14ac:dyDescent="0.25">
      <c r="A192" s="568"/>
      <c r="B192" s="569"/>
      <c r="C192" s="570" t="s">
        <v>862</v>
      </c>
      <c r="D192" s="571"/>
      <c r="E192" s="572"/>
      <c r="F192" s="572"/>
      <c r="G192" s="572"/>
      <c r="H192" s="572"/>
      <c r="I192" s="572"/>
      <c r="J192" s="572"/>
      <c r="K192" s="572"/>
      <c r="L192" s="572"/>
      <c r="M192" s="573"/>
    </row>
    <row r="193" spans="1:13" s="324" customFormat="1" ht="11.25" customHeight="1" x14ac:dyDescent="0.2">
      <c r="B193" s="329"/>
      <c r="C193" s="303" t="s">
        <v>52</v>
      </c>
      <c r="D193" s="680" t="s">
        <v>51</v>
      </c>
      <c r="E193" s="680"/>
      <c r="F193" s="680"/>
      <c r="G193" s="680"/>
      <c r="H193" s="575"/>
      <c r="I193" s="705" t="s">
        <v>863</v>
      </c>
      <c r="J193" s="705"/>
      <c r="K193" s="705"/>
      <c r="L193" s="705"/>
      <c r="M193" s="85"/>
    </row>
    <row r="194" spans="1:13" s="324" customFormat="1" ht="11.25" customHeight="1" x14ac:dyDescent="0.2">
      <c r="B194" s="329"/>
      <c r="C194" s="680" t="s">
        <v>50</v>
      </c>
      <c r="D194" s="680" t="s">
        <v>49</v>
      </c>
      <c r="E194" s="680"/>
      <c r="F194" s="680"/>
      <c r="G194" s="680"/>
      <c r="H194" s="708"/>
      <c r="I194" s="702" t="s">
        <v>864</v>
      </c>
      <c r="J194" s="702"/>
      <c r="K194" s="702"/>
      <c r="L194" s="702"/>
      <c r="M194" s="85"/>
    </row>
    <row r="195" spans="1:13" s="324" customFormat="1" x14ac:dyDescent="0.2">
      <c r="B195" s="329"/>
      <c r="C195" s="699"/>
      <c r="D195" s="699"/>
      <c r="E195" s="699"/>
      <c r="F195" s="699"/>
      <c r="G195" s="699"/>
      <c r="H195" s="709"/>
      <c r="I195" s="703"/>
      <c r="J195" s="703"/>
      <c r="K195" s="703"/>
      <c r="L195" s="703"/>
      <c r="M195" s="85"/>
    </row>
    <row r="196" spans="1:13" s="324" customFormat="1" x14ac:dyDescent="0.2">
      <c r="B196" s="329"/>
      <c r="C196" s="699"/>
      <c r="D196" s="699"/>
      <c r="E196" s="699"/>
      <c r="F196" s="699"/>
      <c r="G196" s="699"/>
      <c r="H196" s="709"/>
      <c r="I196" s="703"/>
      <c r="J196" s="703"/>
      <c r="K196" s="703"/>
      <c r="L196" s="703"/>
      <c r="M196" s="85"/>
    </row>
    <row r="197" spans="1:13" s="324" customFormat="1" x14ac:dyDescent="0.2">
      <c r="B197" s="329"/>
      <c r="C197" s="699"/>
      <c r="D197" s="699"/>
      <c r="E197" s="699"/>
      <c r="F197" s="699"/>
      <c r="G197" s="699"/>
      <c r="H197" s="709"/>
      <c r="I197" s="703"/>
      <c r="J197" s="703"/>
      <c r="K197" s="703"/>
      <c r="L197" s="703"/>
      <c r="M197" s="85"/>
    </row>
    <row r="198" spans="1:13" s="324" customFormat="1" x14ac:dyDescent="0.2">
      <c r="B198" s="329"/>
      <c r="C198" s="699"/>
      <c r="D198" s="699"/>
      <c r="E198" s="699"/>
      <c r="F198" s="699"/>
      <c r="G198" s="699"/>
      <c r="H198" s="709"/>
      <c r="I198" s="703"/>
      <c r="J198" s="703"/>
      <c r="K198" s="703"/>
      <c r="L198" s="703"/>
      <c r="M198" s="85"/>
    </row>
    <row r="199" spans="1:13" s="324" customFormat="1" x14ac:dyDescent="0.2">
      <c r="B199" s="329"/>
      <c r="C199" s="699"/>
      <c r="D199" s="699"/>
      <c r="E199" s="699"/>
      <c r="F199" s="699"/>
      <c r="G199" s="699"/>
      <c r="H199" s="709"/>
      <c r="I199" s="703"/>
      <c r="J199" s="703"/>
      <c r="K199" s="703"/>
      <c r="L199" s="703"/>
      <c r="M199" s="85"/>
    </row>
    <row r="200" spans="1:13" s="324" customFormat="1" x14ac:dyDescent="0.2">
      <c r="B200" s="329"/>
      <c r="C200" s="303" t="s">
        <v>48</v>
      </c>
      <c r="D200" s="680" t="s">
        <v>47</v>
      </c>
      <c r="E200" s="680"/>
      <c r="F200" s="680"/>
      <c r="G200" s="680"/>
      <c r="H200" s="575"/>
      <c r="I200" s="705" t="s">
        <v>865</v>
      </c>
      <c r="J200" s="705"/>
      <c r="K200" s="705"/>
      <c r="L200" s="705"/>
      <c r="M200" s="85"/>
    </row>
    <row r="201" spans="1:13" s="324" customFormat="1" x14ac:dyDescent="0.2">
      <c r="B201" s="329"/>
      <c r="C201" s="330"/>
      <c r="D201" s="444"/>
      <c r="E201" s="444"/>
      <c r="F201" s="444"/>
      <c r="G201" s="331"/>
      <c r="H201" s="331"/>
      <c r="I201" s="393"/>
      <c r="J201" s="393"/>
      <c r="K201" s="393"/>
      <c r="L201" s="393"/>
      <c r="M201" s="85"/>
    </row>
    <row r="202" spans="1:13" s="574" customFormat="1" x14ac:dyDescent="0.25">
      <c r="A202" s="568"/>
      <c r="B202" s="569"/>
      <c r="C202" s="570" t="s">
        <v>866</v>
      </c>
      <c r="D202" s="571"/>
      <c r="E202" s="572"/>
      <c r="F202" s="572"/>
      <c r="G202" s="572"/>
      <c r="H202" s="572"/>
      <c r="I202" s="572"/>
      <c r="J202" s="572"/>
      <c r="K202" s="572"/>
      <c r="L202" s="572"/>
      <c r="M202" s="573"/>
    </row>
    <row r="203" spans="1:13" s="324" customFormat="1" ht="11.25" customHeight="1" x14ac:dyDescent="0.2">
      <c r="B203" s="329"/>
      <c r="C203" s="303" t="s">
        <v>867</v>
      </c>
      <c r="D203" s="680" t="s">
        <v>46</v>
      </c>
      <c r="E203" s="680"/>
      <c r="F203" s="680"/>
      <c r="G203" s="680"/>
      <c r="H203" s="575"/>
      <c r="I203" s="705" t="s">
        <v>863</v>
      </c>
      <c r="J203" s="705"/>
      <c r="K203" s="705"/>
      <c r="L203" s="705"/>
      <c r="M203" s="85"/>
    </row>
    <row r="204" spans="1:13" s="324" customFormat="1" x14ac:dyDescent="0.2">
      <c r="B204" s="329"/>
      <c r="C204" s="330"/>
      <c r="D204" s="444"/>
      <c r="E204" s="444"/>
      <c r="F204" s="444"/>
      <c r="G204" s="331"/>
      <c r="H204" s="331"/>
      <c r="I204" s="393"/>
      <c r="J204" s="393"/>
      <c r="K204" s="393"/>
      <c r="L204" s="393"/>
      <c r="M204" s="85"/>
    </row>
    <row r="205" spans="1:13" s="574" customFormat="1" x14ac:dyDescent="0.25">
      <c r="A205" s="568"/>
      <c r="B205" s="569"/>
      <c r="C205" s="570" t="s">
        <v>868</v>
      </c>
      <c r="D205" s="571"/>
      <c r="E205" s="572"/>
      <c r="F205" s="572"/>
      <c r="G205" s="572"/>
      <c r="H205" s="572"/>
      <c r="I205" s="572"/>
      <c r="J205" s="572"/>
      <c r="K205" s="572"/>
      <c r="L205" s="572"/>
      <c r="M205" s="573"/>
    </row>
    <row r="206" spans="1:13" s="324" customFormat="1" ht="11.25" customHeight="1" x14ac:dyDescent="0.2">
      <c r="B206" s="329"/>
      <c r="C206" s="303" t="s">
        <v>45</v>
      </c>
      <c r="D206" s="680" t="s">
        <v>869</v>
      </c>
      <c r="E206" s="680"/>
      <c r="F206" s="680"/>
      <c r="G206" s="680"/>
      <c r="H206" s="575"/>
      <c r="I206" s="704" t="s">
        <v>664</v>
      </c>
      <c r="J206" s="704"/>
      <c r="K206" s="704"/>
      <c r="L206" s="704"/>
      <c r="M206" s="85"/>
    </row>
    <row r="207" spans="1:13" s="324" customFormat="1" ht="11.25" customHeight="1" x14ac:dyDescent="0.2">
      <c r="B207" s="329"/>
      <c r="C207" s="303" t="s">
        <v>44</v>
      </c>
      <c r="D207" s="680" t="s">
        <v>870</v>
      </c>
      <c r="E207" s="680"/>
      <c r="F207" s="680"/>
      <c r="G207" s="680"/>
      <c r="H207" s="575"/>
      <c r="I207" s="704" t="s">
        <v>664</v>
      </c>
      <c r="J207" s="704"/>
      <c r="K207" s="704"/>
      <c r="L207" s="704"/>
      <c r="M207" s="85"/>
    </row>
    <row r="208" spans="1:13" s="324" customFormat="1" ht="11.25" customHeight="1" x14ac:dyDescent="0.2">
      <c r="B208" s="329"/>
      <c r="C208" s="303" t="s">
        <v>43</v>
      </c>
      <c r="D208" s="680" t="s">
        <v>871</v>
      </c>
      <c r="E208" s="680"/>
      <c r="F208" s="680"/>
      <c r="G208" s="680"/>
      <c r="H208" s="575"/>
      <c r="I208" s="704" t="s">
        <v>664</v>
      </c>
      <c r="J208" s="704"/>
      <c r="K208" s="704"/>
      <c r="L208" s="704"/>
      <c r="M208" s="85"/>
    </row>
    <row r="209" spans="1:13" s="324" customFormat="1" ht="11.25" customHeight="1" x14ac:dyDescent="0.2">
      <c r="B209" s="329"/>
      <c r="C209" s="680" t="s">
        <v>42</v>
      </c>
      <c r="D209" s="680" t="s">
        <v>872</v>
      </c>
      <c r="E209" s="680"/>
      <c r="F209" s="680"/>
      <c r="G209" s="680"/>
      <c r="H209" s="680"/>
      <c r="I209" s="700" t="s">
        <v>664</v>
      </c>
      <c r="J209" s="700"/>
      <c r="K209" s="700"/>
      <c r="L209" s="700"/>
      <c r="M209" s="85"/>
    </row>
    <row r="210" spans="1:13" s="324" customFormat="1" x14ac:dyDescent="0.2">
      <c r="B210" s="329"/>
      <c r="C210" s="699"/>
      <c r="D210" s="699"/>
      <c r="E210" s="699"/>
      <c r="F210" s="699"/>
      <c r="G210" s="699"/>
      <c r="H210" s="699"/>
      <c r="I210" s="701"/>
      <c r="J210" s="701"/>
      <c r="K210" s="701"/>
      <c r="L210" s="701"/>
      <c r="M210" s="85"/>
    </row>
    <row r="211" spans="1:13" s="324" customFormat="1" ht="11.25" customHeight="1" x14ac:dyDescent="0.2">
      <c r="B211" s="329"/>
      <c r="C211" s="303" t="s">
        <v>41</v>
      </c>
      <c r="D211" s="680" t="s">
        <v>873</v>
      </c>
      <c r="E211" s="680"/>
      <c r="F211" s="680"/>
      <c r="G211" s="680"/>
      <c r="H211" s="575"/>
      <c r="I211" s="704" t="s">
        <v>664</v>
      </c>
      <c r="J211" s="704"/>
      <c r="K211" s="704"/>
      <c r="L211" s="704"/>
      <c r="M211" s="85"/>
    </row>
    <row r="212" spans="1:13" s="324" customFormat="1" ht="11.25" customHeight="1" x14ac:dyDescent="0.2">
      <c r="B212" s="329"/>
      <c r="C212" s="586" t="s">
        <v>40</v>
      </c>
      <c r="D212" s="586" t="s">
        <v>874</v>
      </c>
      <c r="E212" s="586"/>
      <c r="F212" s="586"/>
      <c r="G212" s="586"/>
      <c r="H212" s="586"/>
      <c r="I212" s="704" t="s">
        <v>664</v>
      </c>
      <c r="J212" s="704"/>
      <c r="K212" s="704"/>
      <c r="L212" s="704"/>
      <c r="M212" s="85"/>
    </row>
    <row r="213" spans="1:13" s="324" customFormat="1" ht="11.25" customHeight="1" x14ac:dyDescent="0.2">
      <c r="B213" s="329"/>
      <c r="C213" s="680" t="s">
        <v>39</v>
      </c>
      <c r="D213" s="680" t="s">
        <v>875</v>
      </c>
      <c r="E213" s="680"/>
      <c r="F213" s="680"/>
      <c r="G213" s="680"/>
      <c r="H213" s="680"/>
      <c r="I213" s="700" t="s">
        <v>664</v>
      </c>
      <c r="J213" s="700"/>
      <c r="K213" s="700"/>
      <c r="L213" s="700"/>
      <c r="M213" s="85"/>
    </row>
    <row r="214" spans="1:13" s="324" customFormat="1" x14ac:dyDescent="0.2">
      <c r="B214" s="329"/>
      <c r="C214" s="699"/>
      <c r="D214" s="699"/>
      <c r="E214" s="699"/>
      <c r="F214" s="699"/>
      <c r="G214" s="699"/>
      <c r="H214" s="699"/>
      <c r="I214" s="701"/>
      <c r="J214" s="701"/>
      <c r="K214" s="701"/>
      <c r="L214" s="701"/>
      <c r="M214" s="85"/>
    </row>
    <row r="215" spans="1:13" s="324" customFormat="1" ht="11.25" customHeight="1" x14ac:dyDescent="0.2">
      <c r="B215" s="329"/>
      <c r="C215" s="680" t="s">
        <v>38</v>
      </c>
      <c r="D215" s="680" t="s">
        <v>876</v>
      </c>
      <c r="E215" s="680"/>
      <c r="F215" s="680"/>
      <c r="G215" s="680"/>
      <c r="H215" s="680"/>
      <c r="I215" s="700" t="s">
        <v>664</v>
      </c>
      <c r="J215" s="700"/>
      <c r="K215" s="700"/>
      <c r="L215" s="700"/>
      <c r="M215" s="85"/>
    </row>
    <row r="216" spans="1:13" s="324" customFormat="1" x14ac:dyDescent="0.2">
      <c r="B216" s="329"/>
      <c r="C216" s="699"/>
      <c r="D216" s="699"/>
      <c r="E216" s="699"/>
      <c r="F216" s="699"/>
      <c r="G216" s="699"/>
      <c r="H216" s="699"/>
      <c r="I216" s="701"/>
      <c r="J216" s="701"/>
      <c r="K216" s="701"/>
      <c r="L216" s="701"/>
      <c r="M216" s="85"/>
    </row>
    <row r="217" spans="1:13" s="324" customFormat="1" ht="11.25" customHeight="1" x14ac:dyDescent="0.2">
      <c r="B217" s="329"/>
      <c r="C217" s="303" t="s">
        <v>37</v>
      </c>
      <c r="D217" s="680" t="s">
        <v>36</v>
      </c>
      <c r="E217" s="680"/>
      <c r="F217" s="680"/>
      <c r="G217" s="680"/>
      <c r="H217" s="575"/>
      <c r="I217" s="704" t="s">
        <v>664</v>
      </c>
      <c r="J217" s="704"/>
      <c r="K217" s="704"/>
      <c r="L217" s="704"/>
      <c r="M217" s="85"/>
    </row>
    <row r="218" spans="1:13" s="324" customFormat="1" x14ac:dyDescent="0.2">
      <c r="B218" s="329"/>
      <c r="C218" s="303" t="s">
        <v>35</v>
      </c>
      <c r="D218" s="680" t="s">
        <v>34</v>
      </c>
      <c r="E218" s="680"/>
      <c r="F218" s="680"/>
      <c r="G218" s="680"/>
      <c r="H218" s="575"/>
      <c r="I218" s="706" t="s">
        <v>169</v>
      </c>
      <c r="J218" s="706"/>
      <c r="K218" s="706"/>
      <c r="L218" s="706"/>
      <c r="M218" s="85"/>
    </row>
    <row r="219" spans="1:13" s="324" customFormat="1" x14ac:dyDescent="0.2">
      <c r="B219" s="329"/>
      <c r="C219" s="330"/>
      <c r="D219" s="444"/>
      <c r="E219" s="444"/>
      <c r="F219" s="444"/>
      <c r="G219" s="331"/>
      <c r="H219" s="331"/>
      <c r="I219" s="393"/>
      <c r="J219" s="393"/>
      <c r="K219" s="393"/>
      <c r="L219" s="393"/>
      <c r="M219" s="85"/>
    </row>
    <row r="220" spans="1:13" s="574" customFormat="1" x14ac:dyDescent="0.25">
      <c r="A220" s="568"/>
      <c r="B220" s="569"/>
      <c r="C220" s="570" t="s">
        <v>877</v>
      </c>
      <c r="D220" s="571"/>
      <c r="E220" s="572"/>
      <c r="F220" s="572"/>
      <c r="G220" s="572"/>
      <c r="H220" s="572"/>
      <c r="I220" s="572"/>
      <c r="J220" s="572"/>
      <c r="K220" s="572"/>
      <c r="L220" s="572"/>
      <c r="M220" s="573"/>
    </row>
    <row r="221" spans="1:13" s="324" customFormat="1" ht="11.25" customHeight="1" x14ac:dyDescent="0.2">
      <c r="B221" s="329"/>
      <c r="C221" s="303" t="s">
        <v>33</v>
      </c>
      <c r="D221" s="680" t="s">
        <v>32</v>
      </c>
      <c r="E221" s="680"/>
      <c r="F221" s="680"/>
      <c r="G221" s="680"/>
      <c r="H221" s="575"/>
      <c r="I221" s="704" t="s">
        <v>664</v>
      </c>
      <c r="J221" s="704"/>
      <c r="K221" s="704"/>
      <c r="L221" s="704"/>
      <c r="M221" s="85"/>
    </row>
    <row r="222" spans="1:13" s="324" customFormat="1" ht="11.25" customHeight="1" x14ac:dyDescent="0.2">
      <c r="B222" s="329"/>
      <c r="C222" s="680" t="s">
        <v>31</v>
      </c>
      <c r="D222" s="680" t="s">
        <v>878</v>
      </c>
      <c r="E222" s="680"/>
      <c r="F222" s="680"/>
      <c r="G222" s="680"/>
      <c r="H222" s="680"/>
      <c r="I222" s="700" t="s">
        <v>664</v>
      </c>
      <c r="J222" s="700"/>
      <c r="K222" s="700"/>
      <c r="L222" s="700"/>
      <c r="M222" s="85"/>
    </row>
    <row r="223" spans="1:13" s="324" customFormat="1" x14ac:dyDescent="0.2">
      <c r="B223" s="329"/>
      <c r="C223" s="699"/>
      <c r="D223" s="699"/>
      <c r="E223" s="699"/>
      <c r="F223" s="699"/>
      <c r="G223" s="699"/>
      <c r="H223" s="699"/>
      <c r="I223" s="707"/>
      <c r="J223" s="707"/>
      <c r="K223" s="707"/>
      <c r="L223" s="707"/>
      <c r="M223" s="85"/>
    </row>
    <row r="224" spans="1:13" s="324" customFormat="1" ht="11.25" customHeight="1" x14ac:dyDescent="0.2">
      <c r="B224" s="329"/>
      <c r="C224" s="680" t="s">
        <v>30</v>
      </c>
      <c r="D224" s="680" t="s">
        <v>512</v>
      </c>
      <c r="E224" s="680"/>
      <c r="F224" s="680"/>
      <c r="G224" s="680"/>
      <c r="H224" s="680"/>
      <c r="I224" s="700" t="s">
        <v>664</v>
      </c>
      <c r="J224" s="700"/>
      <c r="K224" s="700"/>
      <c r="L224" s="700"/>
      <c r="M224" s="85"/>
    </row>
    <row r="225" spans="1:13" s="324" customFormat="1" x14ac:dyDescent="0.2">
      <c r="B225" s="329"/>
      <c r="C225" s="699"/>
      <c r="D225" s="699"/>
      <c r="E225" s="699"/>
      <c r="F225" s="699"/>
      <c r="G225" s="699"/>
      <c r="H225" s="699"/>
      <c r="I225" s="701"/>
      <c r="J225" s="701"/>
      <c r="K225" s="701"/>
      <c r="L225" s="701"/>
      <c r="M225" s="85"/>
    </row>
    <row r="226" spans="1:13" s="324" customFormat="1" ht="11.25" customHeight="1" x14ac:dyDescent="0.2">
      <c r="A226" s="308"/>
      <c r="B226" s="329"/>
      <c r="C226" s="330"/>
      <c r="D226" s="330"/>
      <c r="E226" s="330"/>
      <c r="F226" s="330"/>
      <c r="G226" s="330"/>
      <c r="H226" s="330"/>
      <c r="I226" s="348"/>
      <c r="J226" s="348"/>
      <c r="K226" s="348"/>
      <c r="L226" s="348"/>
      <c r="M226" s="85"/>
    </row>
    <row r="227" spans="1:13" s="574" customFormat="1" x14ac:dyDescent="0.25">
      <c r="A227" s="568"/>
      <c r="B227" s="569"/>
      <c r="C227" s="570" t="s">
        <v>879</v>
      </c>
      <c r="D227" s="571"/>
      <c r="E227" s="572"/>
      <c r="F227" s="572"/>
      <c r="G227" s="572"/>
      <c r="H227" s="572"/>
      <c r="I227" s="572"/>
      <c r="J227" s="572"/>
      <c r="K227" s="572"/>
      <c r="L227" s="572"/>
      <c r="M227" s="573"/>
    </row>
    <row r="228" spans="1:13" s="324" customFormat="1" ht="11.25" customHeight="1" x14ac:dyDescent="0.2">
      <c r="B228" s="329"/>
      <c r="C228" s="303" t="s">
        <v>880</v>
      </c>
      <c r="D228" s="680" t="s">
        <v>557</v>
      </c>
      <c r="E228" s="680"/>
      <c r="F228" s="680"/>
      <c r="G228" s="680"/>
      <c r="H228" s="575"/>
      <c r="I228" s="705" t="s">
        <v>881</v>
      </c>
      <c r="J228" s="705"/>
      <c r="K228" s="705"/>
      <c r="L228" s="705"/>
      <c r="M228" s="85"/>
    </row>
    <row r="229" spans="1:13" s="324" customFormat="1" ht="11.25" customHeight="1" x14ac:dyDescent="0.2">
      <c r="B229" s="329"/>
      <c r="C229" s="303" t="s">
        <v>29</v>
      </c>
      <c r="D229" s="680" t="s">
        <v>28</v>
      </c>
      <c r="E229" s="680"/>
      <c r="F229" s="680"/>
      <c r="G229" s="680"/>
      <c r="H229" s="575"/>
      <c r="I229" s="705" t="s">
        <v>881</v>
      </c>
      <c r="J229" s="705"/>
      <c r="K229" s="705"/>
      <c r="L229" s="705"/>
      <c r="M229" s="85"/>
    </row>
    <row r="230" spans="1:13" s="324" customFormat="1" x14ac:dyDescent="0.2">
      <c r="A230" s="308"/>
      <c r="B230" s="329"/>
      <c r="C230" s="330"/>
      <c r="D230" s="330"/>
      <c r="E230" s="330"/>
      <c r="F230" s="330"/>
      <c r="G230" s="330"/>
      <c r="H230" s="330"/>
      <c r="I230" s="348"/>
      <c r="J230" s="348"/>
      <c r="K230" s="348"/>
      <c r="L230" s="348"/>
      <c r="M230" s="85"/>
    </row>
    <row r="231" spans="1:13" s="574" customFormat="1" x14ac:dyDescent="0.25">
      <c r="A231" s="568"/>
      <c r="B231" s="569"/>
      <c r="C231" s="570" t="s">
        <v>882</v>
      </c>
      <c r="D231" s="571"/>
      <c r="E231" s="572"/>
      <c r="F231" s="572"/>
      <c r="G231" s="572"/>
      <c r="H231" s="572"/>
      <c r="I231" s="572"/>
      <c r="J231" s="572"/>
      <c r="K231" s="572"/>
      <c r="L231" s="572"/>
      <c r="M231" s="573"/>
    </row>
    <row r="232" spans="1:13" s="324" customFormat="1" ht="11.25" customHeight="1" x14ac:dyDescent="0.2">
      <c r="B232" s="329"/>
      <c r="C232" s="206" t="s">
        <v>27</v>
      </c>
      <c r="D232" s="680" t="s">
        <v>26</v>
      </c>
      <c r="E232" s="680"/>
      <c r="F232" s="680"/>
      <c r="G232" s="680"/>
      <c r="H232" s="575"/>
      <c r="I232" s="705" t="s">
        <v>881</v>
      </c>
      <c r="J232" s="705"/>
      <c r="K232" s="705"/>
      <c r="L232" s="705"/>
      <c r="M232" s="85"/>
    </row>
    <row r="233" spans="1:13" s="324" customFormat="1" x14ac:dyDescent="0.2">
      <c r="A233" s="66"/>
      <c r="B233" s="329"/>
      <c r="C233" s="330"/>
      <c r="D233" s="330"/>
      <c r="E233" s="330"/>
      <c r="F233" s="330"/>
      <c r="G233" s="330"/>
      <c r="H233" s="330"/>
      <c r="I233" s="348"/>
      <c r="J233" s="348"/>
      <c r="K233" s="348"/>
      <c r="L233" s="348"/>
      <c r="M233" s="85"/>
    </row>
    <row r="234" spans="1:13" s="574" customFormat="1" x14ac:dyDescent="0.25">
      <c r="A234" s="568"/>
      <c r="B234" s="569"/>
      <c r="C234" s="570" t="s">
        <v>883</v>
      </c>
      <c r="D234" s="571"/>
      <c r="E234" s="572"/>
      <c r="F234" s="572"/>
      <c r="G234" s="572"/>
      <c r="H234" s="572"/>
      <c r="I234" s="572"/>
      <c r="J234" s="572"/>
      <c r="K234" s="572"/>
      <c r="L234" s="572"/>
      <c r="M234" s="573"/>
    </row>
    <row r="235" spans="1:13" s="324" customFormat="1" ht="11.25" customHeight="1" x14ac:dyDescent="0.2">
      <c r="B235" s="329"/>
      <c r="C235" s="680" t="s">
        <v>25</v>
      </c>
      <c r="D235" s="680" t="s">
        <v>24</v>
      </c>
      <c r="E235" s="680"/>
      <c r="F235" s="680"/>
      <c r="G235" s="680"/>
      <c r="H235" s="680"/>
      <c r="I235" s="702" t="s">
        <v>859</v>
      </c>
      <c r="J235" s="702"/>
      <c r="K235" s="702"/>
      <c r="L235" s="702"/>
      <c r="M235" s="85"/>
    </row>
    <row r="236" spans="1:13" s="324" customFormat="1" x14ac:dyDescent="0.2">
      <c r="B236" s="329"/>
      <c r="C236" s="699"/>
      <c r="D236" s="699"/>
      <c r="E236" s="699"/>
      <c r="F236" s="699"/>
      <c r="G236" s="699"/>
      <c r="H236" s="699"/>
      <c r="I236" s="703"/>
      <c r="J236" s="703"/>
      <c r="K236" s="703"/>
      <c r="L236" s="703"/>
      <c r="M236" s="85"/>
    </row>
    <row r="237" spans="1:13" s="324" customFormat="1" x14ac:dyDescent="0.2">
      <c r="A237" s="308"/>
      <c r="B237" s="329"/>
      <c r="C237" s="330"/>
      <c r="D237" s="330"/>
      <c r="E237" s="330"/>
      <c r="F237" s="330"/>
      <c r="G237" s="330"/>
      <c r="H237" s="330"/>
      <c r="I237" s="330"/>
      <c r="J237" s="330"/>
      <c r="K237" s="330"/>
      <c r="L237" s="330"/>
      <c r="M237" s="85"/>
    </row>
    <row r="238" spans="1:13" s="574" customFormat="1" x14ac:dyDescent="0.25">
      <c r="A238" s="568"/>
      <c r="B238" s="569"/>
      <c r="C238" s="570" t="s">
        <v>884</v>
      </c>
      <c r="D238" s="571"/>
      <c r="E238" s="572"/>
      <c r="F238" s="572"/>
      <c r="G238" s="572"/>
      <c r="H238" s="572"/>
      <c r="I238" s="572"/>
      <c r="J238" s="572"/>
      <c r="K238" s="572"/>
      <c r="L238" s="572"/>
      <c r="M238" s="573"/>
    </row>
    <row r="239" spans="1:13" s="324" customFormat="1" ht="11.25" customHeight="1" x14ac:dyDescent="0.2">
      <c r="B239" s="329"/>
      <c r="C239" s="680" t="s">
        <v>23</v>
      </c>
      <c r="D239" s="680" t="s">
        <v>885</v>
      </c>
      <c r="E239" s="680"/>
      <c r="F239" s="680"/>
      <c r="G239" s="680"/>
      <c r="H239" s="680"/>
      <c r="I239" s="700" t="s">
        <v>664</v>
      </c>
      <c r="J239" s="700"/>
      <c r="K239" s="700"/>
      <c r="L239" s="700"/>
      <c r="M239" s="85"/>
    </row>
    <row r="240" spans="1:13" s="324" customFormat="1" x14ac:dyDescent="0.2">
      <c r="B240" s="329"/>
      <c r="C240" s="699"/>
      <c r="D240" s="699"/>
      <c r="E240" s="699"/>
      <c r="F240" s="699"/>
      <c r="G240" s="699"/>
      <c r="H240" s="699"/>
      <c r="I240" s="701"/>
      <c r="J240" s="701"/>
      <c r="K240" s="701"/>
      <c r="L240" s="701"/>
      <c r="M240" s="85"/>
    </row>
    <row r="241" spans="1:13" s="324" customFormat="1" x14ac:dyDescent="0.2">
      <c r="A241" s="308"/>
      <c r="B241" s="329"/>
      <c r="C241" s="330"/>
      <c r="D241" s="330"/>
      <c r="E241" s="330"/>
      <c r="F241" s="330"/>
      <c r="G241" s="330"/>
      <c r="H241" s="330"/>
      <c r="I241" s="348"/>
      <c r="J241" s="348"/>
      <c r="K241" s="348"/>
      <c r="L241" s="348"/>
      <c r="M241" s="85"/>
    </row>
    <row r="242" spans="1:13" s="574" customFormat="1" x14ac:dyDescent="0.25">
      <c r="A242" s="568"/>
      <c r="B242" s="569"/>
      <c r="C242" s="570" t="s">
        <v>886</v>
      </c>
      <c r="D242" s="571"/>
      <c r="E242" s="572"/>
      <c r="F242" s="572"/>
      <c r="G242" s="572"/>
      <c r="H242" s="572"/>
      <c r="I242" s="572"/>
      <c r="J242" s="572"/>
      <c r="K242" s="572"/>
      <c r="L242" s="572"/>
      <c r="M242" s="573"/>
    </row>
    <row r="243" spans="1:13" s="324" customFormat="1" ht="11.25" customHeight="1" x14ac:dyDescent="0.2">
      <c r="B243" s="329"/>
      <c r="C243" s="680" t="s">
        <v>21</v>
      </c>
      <c r="D243" s="680" t="s">
        <v>887</v>
      </c>
      <c r="E243" s="680"/>
      <c r="F243" s="680"/>
      <c r="G243" s="680"/>
      <c r="H243" s="680"/>
      <c r="I243" s="700" t="s">
        <v>664</v>
      </c>
      <c r="J243" s="700"/>
      <c r="K243" s="700"/>
      <c r="L243" s="700"/>
      <c r="M243" s="85"/>
    </row>
    <row r="244" spans="1:13" s="324" customFormat="1" x14ac:dyDescent="0.2">
      <c r="B244" s="329"/>
      <c r="C244" s="699"/>
      <c r="D244" s="699"/>
      <c r="E244" s="699"/>
      <c r="F244" s="699"/>
      <c r="G244" s="699"/>
      <c r="H244" s="699"/>
      <c r="I244" s="701"/>
      <c r="J244" s="701"/>
      <c r="K244" s="701"/>
      <c r="L244" s="701"/>
      <c r="M244" s="85"/>
    </row>
    <row r="245" spans="1:13" s="324" customFormat="1" x14ac:dyDescent="0.2">
      <c r="A245" s="308"/>
      <c r="B245" s="329"/>
      <c r="C245" s="330"/>
      <c r="D245" s="330"/>
      <c r="E245" s="330"/>
      <c r="F245" s="330"/>
      <c r="G245" s="330"/>
      <c r="H245" s="330"/>
      <c r="I245" s="348"/>
      <c r="J245" s="348"/>
      <c r="K245" s="348"/>
      <c r="L245" s="348"/>
      <c r="M245" s="85"/>
    </row>
    <row r="246" spans="1:13" s="574" customFormat="1" x14ac:dyDescent="0.25">
      <c r="A246" s="568"/>
      <c r="B246" s="569"/>
      <c r="C246" s="570" t="s">
        <v>888</v>
      </c>
      <c r="D246" s="571"/>
      <c r="E246" s="572"/>
      <c r="F246" s="572"/>
      <c r="G246" s="572"/>
      <c r="H246" s="572"/>
      <c r="I246" s="572"/>
      <c r="J246" s="572"/>
      <c r="K246" s="572"/>
      <c r="L246" s="572"/>
      <c r="M246" s="573"/>
    </row>
    <row r="247" spans="1:13" s="324" customFormat="1" ht="11.25" customHeight="1" x14ac:dyDescent="0.2">
      <c r="B247" s="329"/>
      <c r="C247" s="680" t="s">
        <v>19</v>
      </c>
      <c r="D247" s="680" t="s">
        <v>18</v>
      </c>
      <c r="E247" s="680"/>
      <c r="F247" s="680"/>
      <c r="G247" s="680"/>
      <c r="H247" s="680"/>
      <c r="I247" s="702" t="s">
        <v>889</v>
      </c>
      <c r="J247" s="702"/>
      <c r="K247" s="702"/>
      <c r="L247" s="702"/>
      <c r="M247" s="85"/>
    </row>
    <row r="248" spans="1:13" s="324" customFormat="1" x14ac:dyDescent="0.2">
      <c r="B248" s="329"/>
      <c r="C248" s="699"/>
      <c r="D248" s="699"/>
      <c r="E248" s="699"/>
      <c r="F248" s="699"/>
      <c r="G248" s="699"/>
      <c r="H248" s="699"/>
      <c r="I248" s="703"/>
      <c r="J248" s="703"/>
      <c r="K248" s="703"/>
      <c r="L248" s="703"/>
      <c r="M248" s="85"/>
    </row>
    <row r="249" spans="1:13" s="324" customFormat="1" x14ac:dyDescent="0.2">
      <c r="A249" s="308"/>
      <c r="B249" s="329"/>
      <c r="C249" s="330"/>
      <c r="D249" s="330"/>
      <c r="E249" s="330"/>
      <c r="F249" s="330"/>
      <c r="G249" s="330"/>
      <c r="H249" s="330"/>
      <c r="I249" s="348"/>
      <c r="J249" s="348"/>
      <c r="K249" s="348"/>
      <c r="L249" s="348"/>
      <c r="M249" s="85"/>
    </row>
    <row r="250" spans="1:13" s="574" customFormat="1" x14ac:dyDescent="0.25">
      <c r="A250" s="568"/>
      <c r="B250" s="569"/>
      <c r="C250" s="570" t="s">
        <v>890</v>
      </c>
      <c r="D250" s="571"/>
      <c r="E250" s="572"/>
      <c r="F250" s="572"/>
      <c r="G250" s="572"/>
      <c r="H250" s="572"/>
      <c r="I250" s="572"/>
      <c r="J250" s="572"/>
      <c r="K250" s="572"/>
      <c r="L250" s="572"/>
      <c r="M250" s="573"/>
    </row>
    <row r="251" spans="1:13" s="324" customFormat="1" ht="11.25" customHeight="1" x14ac:dyDescent="0.2">
      <c r="B251" s="329"/>
      <c r="C251" s="680" t="s">
        <v>891</v>
      </c>
      <c r="D251" s="680" t="s">
        <v>892</v>
      </c>
      <c r="E251" s="680"/>
      <c r="F251" s="680"/>
      <c r="G251" s="680"/>
      <c r="H251" s="680"/>
      <c r="I251" s="702" t="s">
        <v>893</v>
      </c>
      <c r="J251" s="702"/>
      <c r="K251" s="702"/>
      <c r="L251" s="702"/>
      <c r="M251" s="85"/>
    </row>
    <row r="252" spans="1:13" s="324" customFormat="1" x14ac:dyDescent="0.2">
      <c r="B252" s="329"/>
      <c r="C252" s="699"/>
      <c r="D252" s="699"/>
      <c r="E252" s="699"/>
      <c r="F252" s="699"/>
      <c r="G252" s="699"/>
      <c r="H252" s="699"/>
      <c r="I252" s="703"/>
      <c r="J252" s="703"/>
      <c r="K252" s="703"/>
      <c r="L252" s="703"/>
      <c r="M252" s="85"/>
    </row>
    <row r="253" spans="1:13" s="324" customFormat="1" x14ac:dyDescent="0.2">
      <c r="A253" s="308"/>
      <c r="B253" s="329"/>
      <c r="C253" s="330"/>
      <c r="D253" s="330"/>
      <c r="E253" s="330"/>
      <c r="F253" s="330"/>
      <c r="G253" s="330"/>
      <c r="H253" s="330"/>
      <c r="I253" s="348"/>
      <c r="J253" s="348"/>
      <c r="K253" s="348"/>
      <c r="L253" s="348"/>
      <c r="M253" s="85"/>
    </row>
    <row r="254" spans="1:13" s="574" customFormat="1" x14ac:dyDescent="0.25">
      <c r="A254" s="568"/>
      <c r="B254" s="569"/>
      <c r="C254" s="570" t="s">
        <v>894</v>
      </c>
      <c r="D254" s="571"/>
      <c r="E254" s="572"/>
      <c r="F254" s="572"/>
      <c r="G254" s="572"/>
      <c r="H254" s="572"/>
      <c r="I254" s="572"/>
      <c r="J254" s="572"/>
      <c r="K254" s="572"/>
      <c r="L254" s="572"/>
      <c r="M254" s="573"/>
    </row>
    <row r="255" spans="1:13" s="324" customFormat="1" ht="11.25" customHeight="1" x14ac:dyDescent="0.2">
      <c r="B255" s="329"/>
      <c r="C255" s="680" t="s">
        <v>17</v>
      </c>
      <c r="D255" s="680" t="s">
        <v>16</v>
      </c>
      <c r="E255" s="680"/>
      <c r="F255" s="680"/>
      <c r="G255" s="680"/>
      <c r="H255" s="680"/>
      <c r="I255" s="700" t="s">
        <v>664</v>
      </c>
      <c r="J255" s="700"/>
      <c r="K255" s="700"/>
      <c r="L255" s="700"/>
      <c r="M255" s="85"/>
    </row>
    <row r="256" spans="1:13" s="324" customFormat="1" x14ac:dyDescent="0.2">
      <c r="B256" s="329"/>
      <c r="C256" s="699"/>
      <c r="D256" s="699"/>
      <c r="E256" s="699"/>
      <c r="F256" s="699"/>
      <c r="G256" s="699"/>
      <c r="H256" s="699"/>
      <c r="I256" s="701"/>
      <c r="J256" s="701"/>
      <c r="K256" s="701"/>
      <c r="L256" s="701"/>
      <c r="M256" s="85"/>
    </row>
    <row r="257" spans="1:13" s="324" customFormat="1" ht="11.25" customHeight="1" x14ac:dyDescent="0.2">
      <c r="B257" s="329"/>
      <c r="C257" s="206" t="s">
        <v>15</v>
      </c>
      <c r="D257" s="680" t="s">
        <v>14</v>
      </c>
      <c r="E257" s="680"/>
      <c r="F257" s="680"/>
      <c r="G257" s="680"/>
      <c r="H257" s="575"/>
      <c r="I257" s="704" t="s">
        <v>664</v>
      </c>
      <c r="J257" s="704"/>
      <c r="K257" s="704"/>
      <c r="L257" s="704"/>
      <c r="M257" s="85"/>
    </row>
    <row r="258" spans="1:13" s="324" customFormat="1" ht="11.25" customHeight="1" x14ac:dyDescent="0.2">
      <c r="B258" s="329"/>
      <c r="C258" s="680" t="s">
        <v>13</v>
      </c>
      <c r="D258" s="680" t="s">
        <v>895</v>
      </c>
      <c r="E258" s="680"/>
      <c r="F258" s="680"/>
      <c r="G258" s="680"/>
      <c r="H258" s="680"/>
      <c r="I258" s="700" t="s">
        <v>664</v>
      </c>
      <c r="J258" s="700"/>
      <c r="K258" s="700"/>
      <c r="L258" s="700"/>
      <c r="M258" s="85"/>
    </row>
    <row r="259" spans="1:13" s="324" customFormat="1" ht="23.25" customHeight="1" x14ac:dyDescent="0.2">
      <c r="B259" s="329"/>
      <c r="C259" s="699"/>
      <c r="D259" s="699"/>
      <c r="E259" s="699"/>
      <c r="F259" s="699"/>
      <c r="G259" s="699"/>
      <c r="H259" s="699"/>
      <c r="I259" s="701"/>
      <c r="J259" s="701"/>
      <c r="K259" s="701"/>
      <c r="L259" s="701"/>
      <c r="M259" s="85"/>
    </row>
    <row r="260" spans="1:13" s="324" customFormat="1" x14ac:dyDescent="0.2">
      <c r="A260" s="308"/>
      <c r="B260" s="329"/>
      <c r="C260" s="330"/>
      <c r="D260" s="330"/>
      <c r="E260" s="330"/>
      <c r="F260" s="330"/>
      <c r="G260" s="330"/>
      <c r="H260" s="330"/>
      <c r="I260" s="348"/>
      <c r="J260" s="348"/>
      <c r="K260" s="348"/>
      <c r="L260" s="348"/>
      <c r="M260" s="85"/>
    </row>
    <row r="261" spans="1:13" s="574" customFormat="1" x14ac:dyDescent="0.25">
      <c r="A261" s="568"/>
      <c r="B261" s="569"/>
      <c r="C261" s="570" t="s">
        <v>896</v>
      </c>
      <c r="D261" s="571"/>
      <c r="E261" s="572"/>
      <c r="F261" s="572"/>
      <c r="G261" s="572"/>
      <c r="H261" s="572"/>
      <c r="I261" s="572"/>
      <c r="J261" s="572"/>
      <c r="K261" s="572"/>
      <c r="L261" s="572"/>
      <c r="M261" s="573"/>
    </row>
    <row r="262" spans="1:13" s="324" customFormat="1" ht="23.25" customHeight="1" x14ac:dyDescent="0.2">
      <c r="B262" s="329"/>
      <c r="C262" s="303" t="s">
        <v>897</v>
      </c>
      <c r="D262" s="680" t="s">
        <v>12</v>
      </c>
      <c r="E262" s="680"/>
      <c r="F262" s="680"/>
      <c r="G262" s="680"/>
      <c r="H262" s="205"/>
      <c r="I262" s="702" t="s">
        <v>859</v>
      </c>
      <c r="J262" s="702"/>
      <c r="K262" s="702"/>
      <c r="L262" s="702"/>
      <c r="M262" s="85"/>
    </row>
    <row r="263" spans="1:13" s="324" customFormat="1" ht="11.25" customHeight="1" x14ac:dyDescent="0.2">
      <c r="B263" s="329"/>
      <c r="C263" s="680" t="s">
        <v>898</v>
      </c>
      <c r="D263" s="680" t="s">
        <v>899</v>
      </c>
      <c r="E263" s="680"/>
      <c r="F263" s="680"/>
      <c r="G263" s="680"/>
      <c r="H263" s="680"/>
      <c r="I263" s="702" t="s">
        <v>859</v>
      </c>
      <c r="J263" s="702"/>
      <c r="K263" s="702"/>
      <c r="L263" s="702"/>
      <c r="M263" s="85"/>
    </row>
    <row r="264" spans="1:13" s="324" customFormat="1" x14ac:dyDescent="0.2">
      <c r="B264" s="329"/>
      <c r="C264" s="699"/>
      <c r="D264" s="699"/>
      <c r="E264" s="699"/>
      <c r="F264" s="699"/>
      <c r="G264" s="699"/>
      <c r="H264" s="699"/>
      <c r="I264" s="703"/>
      <c r="J264" s="703"/>
      <c r="K264" s="703"/>
      <c r="L264" s="703"/>
      <c r="M264" s="85"/>
    </row>
    <row r="265" spans="1:13" s="324" customFormat="1" x14ac:dyDescent="0.2">
      <c r="A265" s="308"/>
      <c r="B265" s="329"/>
      <c r="C265" s="330"/>
      <c r="D265" s="330"/>
      <c r="E265" s="330"/>
      <c r="F265" s="330"/>
      <c r="G265" s="330"/>
      <c r="H265" s="330"/>
      <c r="I265" s="330"/>
      <c r="J265" s="330"/>
      <c r="K265" s="330"/>
      <c r="L265" s="330"/>
      <c r="M265" s="85"/>
    </row>
    <row r="266" spans="1:13" s="574" customFormat="1" x14ac:dyDescent="0.25">
      <c r="A266" s="568"/>
      <c r="B266" s="569"/>
      <c r="C266" s="570" t="s">
        <v>900</v>
      </c>
      <c r="D266" s="571"/>
      <c r="E266" s="572"/>
      <c r="F266" s="572"/>
      <c r="G266" s="572"/>
      <c r="H266" s="572"/>
      <c r="I266" s="572"/>
      <c r="J266" s="572"/>
      <c r="K266" s="572"/>
      <c r="L266" s="572"/>
      <c r="M266" s="573"/>
    </row>
    <row r="267" spans="1:13" s="324" customFormat="1" x14ac:dyDescent="0.2">
      <c r="B267" s="329"/>
      <c r="C267" s="206" t="s">
        <v>901</v>
      </c>
      <c r="D267" s="680" t="s">
        <v>902</v>
      </c>
      <c r="E267" s="680"/>
      <c r="F267" s="680"/>
      <c r="G267" s="680"/>
      <c r="H267" s="575"/>
      <c r="I267" s="702" t="s">
        <v>859</v>
      </c>
      <c r="J267" s="702"/>
      <c r="K267" s="702"/>
      <c r="L267" s="702"/>
      <c r="M267" s="85"/>
    </row>
    <row r="268" spans="1:13" s="324" customFormat="1" ht="11.25" customHeight="1" x14ac:dyDescent="0.2">
      <c r="B268" s="329"/>
      <c r="C268" s="680" t="s">
        <v>903</v>
      </c>
      <c r="D268" s="680" t="s">
        <v>904</v>
      </c>
      <c r="E268" s="680"/>
      <c r="F268" s="680"/>
      <c r="G268" s="680"/>
      <c r="H268" s="680"/>
      <c r="I268" s="702" t="s">
        <v>859</v>
      </c>
      <c r="J268" s="702"/>
      <c r="K268" s="702"/>
      <c r="L268" s="702"/>
      <c r="M268" s="85"/>
    </row>
    <row r="269" spans="1:13" s="324" customFormat="1" x14ac:dyDescent="0.2">
      <c r="B269" s="329"/>
      <c r="C269" s="699"/>
      <c r="D269" s="699"/>
      <c r="E269" s="699"/>
      <c r="F269" s="699"/>
      <c r="G269" s="699"/>
      <c r="H269" s="699"/>
      <c r="I269" s="703"/>
      <c r="J269" s="703"/>
      <c r="K269" s="703"/>
      <c r="L269" s="703"/>
      <c r="M269" s="85"/>
    </row>
    <row r="270" spans="1:13" s="324" customFormat="1" x14ac:dyDescent="0.2">
      <c r="A270" s="308"/>
      <c r="B270" s="329"/>
      <c r="C270" s="330"/>
      <c r="D270" s="330"/>
      <c r="E270" s="330"/>
      <c r="F270" s="330"/>
      <c r="G270" s="330"/>
      <c r="H270" s="330"/>
      <c r="I270" s="330"/>
      <c r="J270" s="330"/>
      <c r="K270" s="330"/>
      <c r="L270" s="330"/>
      <c r="M270" s="85"/>
    </row>
    <row r="271" spans="1:13" s="574" customFormat="1" x14ac:dyDescent="0.25">
      <c r="A271" s="568"/>
      <c r="B271" s="569"/>
      <c r="C271" s="570" t="s">
        <v>905</v>
      </c>
      <c r="D271" s="571"/>
      <c r="E271" s="572"/>
      <c r="F271" s="572"/>
      <c r="G271" s="572"/>
      <c r="H271" s="572"/>
      <c r="I271" s="572"/>
      <c r="J271" s="572"/>
      <c r="K271" s="572"/>
      <c r="L271" s="572"/>
      <c r="M271" s="573"/>
    </row>
    <row r="272" spans="1:13" s="324" customFormat="1" ht="11.25" customHeight="1" x14ac:dyDescent="0.2">
      <c r="B272" s="329"/>
      <c r="C272" s="206" t="s">
        <v>10</v>
      </c>
      <c r="D272" s="680" t="s">
        <v>906</v>
      </c>
      <c r="E272" s="680"/>
      <c r="F272" s="680"/>
      <c r="G272" s="680"/>
      <c r="H272" s="575"/>
      <c r="I272" s="704" t="s">
        <v>664</v>
      </c>
      <c r="J272" s="704"/>
      <c r="K272" s="704"/>
      <c r="L272" s="704"/>
      <c r="M272" s="85"/>
    </row>
    <row r="273" spans="1:13" s="324" customFormat="1" x14ac:dyDescent="0.2">
      <c r="A273" s="308"/>
      <c r="B273" s="329"/>
      <c r="C273" s="330"/>
      <c r="D273" s="330"/>
      <c r="E273" s="330"/>
      <c r="F273" s="330"/>
      <c r="G273" s="330"/>
      <c r="H273" s="330"/>
      <c r="I273" s="330"/>
      <c r="J273" s="330"/>
      <c r="K273" s="330"/>
      <c r="L273" s="330"/>
      <c r="M273" s="85"/>
    </row>
    <row r="274" spans="1:13" s="574" customFormat="1" x14ac:dyDescent="0.25">
      <c r="A274" s="568"/>
      <c r="B274" s="569"/>
      <c r="C274" s="570" t="s">
        <v>907</v>
      </c>
      <c r="D274" s="571"/>
      <c r="E274" s="572"/>
      <c r="F274" s="572"/>
      <c r="G274" s="572"/>
      <c r="H274" s="572"/>
      <c r="I274" s="572"/>
      <c r="J274" s="572"/>
      <c r="K274" s="572"/>
      <c r="L274" s="572"/>
      <c r="M274" s="573"/>
    </row>
    <row r="275" spans="1:13" s="324" customFormat="1" ht="11.25" customHeight="1" x14ac:dyDescent="0.2">
      <c r="B275" s="329"/>
      <c r="C275" s="680" t="s">
        <v>9</v>
      </c>
      <c r="D275" s="680" t="s">
        <v>8</v>
      </c>
      <c r="E275" s="680"/>
      <c r="F275" s="680"/>
      <c r="G275" s="680"/>
      <c r="H275" s="680"/>
      <c r="I275" s="700" t="s">
        <v>664</v>
      </c>
      <c r="J275" s="700"/>
      <c r="K275" s="700"/>
      <c r="L275" s="700"/>
      <c r="M275" s="85"/>
    </row>
    <row r="276" spans="1:13" s="324" customFormat="1" x14ac:dyDescent="0.2">
      <c r="B276" s="329"/>
      <c r="C276" s="699"/>
      <c r="D276" s="699"/>
      <c r="E276" s="699"/>
      <c r="F276" s="699"/>
      <c r="G276" s="699"/>
      <c r="H276" s="699"/>
      <c r="I276" s="701"/>
      <c r="J276" s="701"/>
      <c r="K276" s="701"/>
      <c r="L276" s="701"/>
      <c r="M276" s="85"/>
    </row>
    <row r="277" spans="1:13" s="324" customFormat="1" ht="11.25" customHeight="1" x14ac:dyDescent="0.2">
      <c r="B277" s="329"/>
      <c r="C277" s="680" t="s">
        <v>7</v>
      </c>
      <c r="D277" s="680" t="s">
        <v>6</v>
      </c>
      <c r="E277" s="680"/>
      <c r="F277" s="680"/>
      <c r="G277" s="680"/>
      <c r="H277" s="680"/>
      <c r="I277" s="702" t="s">
        <v>859</v>
      </c>
      <c r="J277" s="702"/>
      <c r="K277" s="702"/>
      <c r="L277" s="702"/>
      <c r="M277" s="85"/>
    </row>
    <row r="278" spans="1:13" s="324" customFormat="1" x14ac:dyDescent="0.2">
      <c r="B278" s="329"/>
      <c r="C278" s="699"/>
      <c r="D278" s="699"/>
      <c r="E278" s="699"/>
      <c r="F278" s="699"/>
      <c r="G278" s="699"/>
      <c r="H278" s="699"/>
      <c r="I278" s="703"/>
      <c r="J278" s="703"/>
      <c r="K278" s="703"/>
      <c r="L278" s="703"/>
      <c r="M278" s="85"/>
    </row>
    <row r="279" spans="1:13" s="324" customFormat="1" x14ac:dyDescent="0.2">
      <c r="A279" s="308"/>
      <c r="B279" s="329"/>
      <c r="C279" s="330"/>
      <c r="D279" s="330"/>
      <c r="E279" s="330"/>
      <c r="F279" s="330"/>
      <c r="G279" s="330"/>
      <c r="H279" s="330"/>
      <c r="I279" s="330"/>
      <c r="J279" s="330"/>
      <c r="K279" s="330"/>
      <c r="L279" s="330"/>
      <c r="M279" s="85"/>
    </row>
    <row r="280" spans="1:13" s="574" customFormat="1" x14ac:dyDescent="0.25">
      <c r="A280" s="568"/>
      <c r="B280" s="569"/>
      <c r="C280" s="570" t="s">
        <v>908</v>
      </c>
      <c r="D280" s="571"/>
      <c r="E280" s="572"/>
      <c r="F280" s="572"/>
      <c r="G280" s="572"/>
      <c r="H280" s="572"/>
      <c r="I280" s="572"/>
      <c r="J280" s="572"/>
      <c r="K280" s="572"/>
      <c r="L280" s="572"/>
      <c r="M280" s="573"/>
    </row>
    <row r="281" spans="1:13" s="324" customFormat="1" ht="11.25" customHeight="1" x14ac:dyDescent="0.2">
      <c r="B281" s="329"/>
      <c r="C281" s="680" t="s">
        <v>5</v>
      </c>
      <c r="D281" s="680" t="s">
        <v>909</v>
      </c>
      <c r="E281" s="680"/>
      <c r="F281" s="680"/>
      <c r="G281" s="680"/>
      <c r="H281" s="680"/>
      <c r="I281" s="700" t="s">
        <v>664</v>
      </c>
      <c r="J281" s="700"/>
      <c r="K281" s="700"/>
      <c r="L281" s="700"/>
      <c r="M281" s="85"/>
    </row>
    <row r="282" spans="1:13" s="324" customFormat="1" x14ac:dyDescent="0.2">
      <c r="B282" s="329"/>
      <c r="C282" s="699"/>
      <c r="D282" s="699"/>
      <c r="E282" s="699"/>
      <c r="F282" s="699"/>
      <c r="G282" s="699"/>
      <c r="H282" s="699"/>
      <c r="I282" s="701"/>
      <c r="J282" s="701"/>
      <c r="K282" s="701"/>
      <c r="L282" s="701"/>
      <c r="M282" s="85"/>
    </row>
    <row r="283" spans="1:13" s="324" customFormat="1" ht="11.25" customHeight="1" x14ac:dyDescent="0.2">
      <c r="B283" s="329"/>
      <c r="C283" s="680" t="s">
        <v>4</v>
      </c>
      <c r="D283" s="680" t="s">
        <v>910</v>
      </c>
      <c r="E283" s="680"/>
      <c r="F283" s="680"/>
      <c r="G283" s="680"/>
      <c r="H283" s="680"/>
      <c r="I283" s="700" t="s">
        <v>664</v>
      </c>
      <c r="J283" s="700"/>
      <c r="K283" s="700"/>
      <c r="L283" s="700"/>
      <c r="M283" s="85"/>
    </row>
    <row r="284" spans="1:13" s="324" customFormat="1" x14ac:dyDescent="0.2">
      <c r="B284" s="329"/>
      <c r="C284" s="699"/>
      <c r="D284" s="699"/>
      <c r="E284" s="699"/>
      <c r="F284" s="699"/>
      <c r="G284" s="699"/>
      <c r="H284" s="699"/>
      <c r="I284" s="701"/>
      <c r="J284" s="701"/>
      <c r="K284" s="701"/>
      <c r="L284" s="701"/>
      <c r="M284" s="85"/>
    </row>
    <row r="285" spans="1:13" s="324" customFormat="1" ht="11.25" customHeight="1" x14ac:dyDescent="0.2">
      <c r="B285" s="329"/>
      <c r="C285" s="680" t="s">
        <v>3</v>
      </c>
      <c r="D285" s="680" t="s">
        <v>911</v>
      </c>
      <c r="E285" s="680"/>
      <c r="F285" s="680"/>
      <c r="G285" s="680"/>
      <c r="H285" s="680"/>
      <c r="I285" s="700" t="s">
        <v>664</v>
      </c>
      <c r="J285" s="700"/>
      <c r="K285" s="700"/>
      <c r="L285" s="700"/>
      <c r="M285" s="85"/>
    </row>
    <row r="286" spans="1:13" s="324" customFormat="1" x14ac:dyDescent="0.2">
      <c r="B286" s="329"/>
      <c r="C286" s="699"/>
      <c r="D286" s="699"/>
      <c r="E286" s="699"/>
      <c r="F286" s="699"/>
      <c r="G286" s="699"/>
      <c r="H286" s="699"/>
      <c r="I286" s="701"/>
      <c r="J286" s="701"/>
      <c r="K286" s="701"/>
      <c r="L286" s="701"/>
      <c r="M286" s="85"/>
    </row>
    <row r="287" spans="1:13" s="324" customFormat="1" x14ac:dyDescent="0.2">
      <c r="A287" s="308"/>
      <c r="B287" s="329"/>
      <c r="C287" s="330"/>
      <c r="D287" s="330"/>
      <c r="E287" s="330"/>
      <c r="F287" s="330"/>
      <c r="G287" s="330"/>
      <c r="H287" s="330"/>
      <c r="I287" s="330"/>
      <c r="J287" s="330"/>
      <c r="K287" s="330"/>
      <c r="L287" s="330"/>
      <c r="M287" s="85"/>
    </row>
    <row r="288" spans="1:13" s="574" customFormat="1" x14ac:dyDescent="0.25">
      <c r="A288" s="568"/>
      <c r="B288" s="569"/>
      <c r="C288" s="570" t="s">
        <v>912</v>
      </c>
      <c r="D288" s="571"/>
      <c r="E288" s="572"/>
      <c r="F288" s="572"/>
      <c r="G288" s="572"/>
      <c r="H288" s="572"/>
      <c r="I288" s="572"/>
      <c r="J288" s="572"/>
      <c r="K288" s="572"/>
      <c r="L288" s="572"/>
      <c r="M288" s="573"/>
    </row>
    <row r="289" spans="1:13" s="324" customFormat="1" ht="11.25" customHeight="1" x14ac:dyDescent="0.2">
      <c r="B289" s="329"/>
      <c r="C289" s="680" t="s">
        <v>2</v>
      </c>
      <c r="D289" s="680" t="s">
        <v>913</v>
      </c>
      <c r="E289" s="680"/>
      <c r="F289" s="680"/>
      <c r="G289" s="680"/>
      <c r="H289" s="680"/>
      <c r="I289" s="700" t="s">
        <v>664</v>
      </c>
      <c r="J289" s="700"/>
      <c r="K289" s="700"/>
      <c r="L289" s="700"/>
      <c r="M289" s="85"/>
    </row>
    <row r="290" spans="1:13" s="324" customFormat="1" x14ac:dyDescent="0.2">
      <c r="B290" s="329"/>
      <c r="C290" s="699"/>
      <c r="D290" s="699"/>
      <c r="E290" s="699"/>
      <c r="F290" s="699"/>
      <c r="G290" s="699"/>
      <c r="H290" s="699"/>
      <c r="I290" s="701"/>
      <c r="J290" s="701"/>
      <c r="K290" s="701"/>
      <c r="L290" s="701"/>
      <c r="M290" s="85"/>
    </row>
    <row r="291" spans="1:13" s="324" customFormat="1" x14ac:dyDescent="0.2">
      <c r="A291" s="308"/>
      <c r="B291" s="329"/>
      <c r="C291" s="330"/>
      <c r="D291" s="330"/>
      <c r="E291" s="330"/>
      <c r="F291" s="330"/>
      <c r="G291" s="330"/>
      <c r="H291" s="330"/>
      <c r="I291" s="330"/>
      <c r="J291" s="330"/>
      <c r="K291" s="330"/>
      <c r="L291" s="330"/>
      <c r="M291" s="85"/>
    </row>
    <row r="292" spans="1:13" s="574" customFormat="1" x14ac:dyDescent="0.25">
      <c r="A292" s="568"/>
      <c r="B292" s="569"/>
      <c r="C292" s="570" t="s">
        <v>914</v>
      </c>
      <c r="D292" s="571"/>
      <c r="E292" s="572"/>
      <c r="F292" s="572"/>
      <c r="G292" s="572"/>
      <c r="H292" s="572"/>
      <c r="I292" s="572"/>
      <c r="J292" s="572"/>
      <c r="K292" s="572"/>
      <c r="L292" s="572"/>
      <c r="M292" s="573"/>
    </row>
    <row r="293" spans="1:13" s="324" customFormat="1" ht="11.25" customHeight="1" x14ac:dyDescent="0.2">
      <c r="B293" s="329"/>
      <c r="C293" s="680" t="s">
        <v>1</v>
      </c>
      <c r="D293" s="680" t="s">
        <v>0</v>
      </c>
      <c r="E293" s="680"/>
      <c r="F293" s="680"/>
      <c r="G293" s="680"/>
      <c r="H293" s="680"/>
      <c r="I293" s="700" t="s">
        <v>664</v>
      </c>
      <c r="J293" s="700"/>
      <c r="K293" s="700"/>
      <c r="L293" s="700"/>
      <c r="M293" s="85"/>
    </row>
    <row r="294" spans="1:13" s="324" customFormat="1" x14ac:dyDescent="0.2">
      <c r="B294" s="329"/>
      <c r="C294" s="699"/>
      <c r="D294" s="699"/>
      <c r="E294" s="699"/>
      <c r="F294" s="699"/>
      <c r="G294" s="699"/>
      <c r="H294" s="699"/>
      <c r="I294" s="701"/>
      <c r="J294" s="701"/>
      <c r="K294" s="701"/>
      <c r="L294" s="701"/>
      <c r="M294" s="85"/>
    </row>
    <row r="295" spans="1:13" x14ac:dyDescent="0.25">
      <c r="B295" s="73"/>
      <c r="M295" s="74"/>
    </row>
    <row r="296" spans="1:13" x14ac:dyDescent="0.25">
      <c r="B296" s="73"/>
      <c r="M296" s="74"/>
    </row>
    <row r="297" spans="1:13" x14ac:dyDescent="0.25">
      <c r="B297" s="73"/>
      <c r="M297" s="74"/>
    </row>
    <row r="298" spans="1:13" x14ac:dyDescent="0.25">
      <c r="B298" s="73"/>
      <c r="M298" s="74"/>
    </row>
    <row r="299" spans="1:13" x14ac:dyDescent="0.25">
      <c r="B299" s="73"/>
      <c r="M299" s="74"/>
    </row>
    <row r="300" spans="1:13" x14ac:dyDescent="0.25">
      <c r="B300" s="73"/>
      <c r="M300" s="74"/>
    </row>
    <row r="301" spans="1:13" x14ac:dyDescent="0.25">
      <c r="B301" s="73"/>
      <c r="M301" s="74"/>
    </row>
    <row r="302" spans="1:13" x14ac:dyDescent="0.25">
      <c r="B302" s="73"/>
      <c r="M302" s="74"/>
    </row>
    <row r="303" spans="1:13" x14ac:dyDescent="0.25">
      <c r="B303" s="73"/>
      <c r="M303" s="74"/>
    </row>
    <row r="304" spans="1:13" x14ac:dyDescent="0.25">
      <c r="B304" s="86"/>
      <c r="C304" s="87"/>
      <c r="D304" s="87"/>
      <c r="E304" s="88"/>
      <c r="F304" s="87"/>
      <c r="G304" s="87"/>
      <c r="H304" s="87"/>
      <c r="I304" s="87"/>
      <c r="J304" s="87"/>
      <c r="K304" s="87"/>
      <c r="L304" s="87"/>
      <c r="M304" s="89"/>
    </row>
  </sheetData>
  <mergeCells count="375">
    <mergeCell ref="D16:G16"/>
    <mergeCell ref="I16:L16"/>
    <mergeCell ref="C17:C18"/>
    <mergeCell ref="D17:G18"/>
    <mergeCell ref="H17:H18"/>
    <mergeCell ref="I17:L18"/>
    <mergeCell ref="D13:G13"/>
    <mergeCell ref="I13:L13"/>
    <mergeCell ref="D14:G14"/>
    <mergeCell ref="I14:L14"/>
    <mergeCell ref="D15:G15"/>
    <mergeCell ref="I15:L15"/>
    <mergeCell ref="C32:C33"/>
    <mergeCell ref="D32:G33"/>
    <mergeCell ref="H32:H33"/>
    <mergeCell ref="I32:L33"/>
    <mergeCell ref="D19:G19"/>
    <mergeCell ref="I19:L19"/>
    <mergeCell ref="C20:C29"/>
    <mergeCell ref="D20:G29"/>
    <mergeCell ref="H20:H29"/>
    <mergeCell ref="I20:L21"/>
    <mergeCell ref="I22:L23"/>
    <mergeCell ref="I24:L25"/>
    <mergeCell ref="I26:L27"/>
    <mergeCell ref="I28:L29"/>
    <mergeCell ref="D34:G34"/>
    <mergeCell ref="I34:L34"/>
    <mergeCell ref="D35:G35"/>
    <mergeCell ref="I35:L35"/>
    <mergeCell ref="D36:G36"/>
    <mergeCell ref="I36:L36"/>
    <mergeCell ref="D30:G30"/>
    <mergeCell ref="I30:L30"/>
    <mergeCell ref="D31:G31"/>
    <mergeCell ref="I31:L31"/>
    <mergeCell ref="D44:G44"/>
    <mergeCell ref="I44:L44"/>
    <mergeCell ref="D47:G47"/>
    <mergeCell ref="I47:L47"/>
    <mergeCell ref="D48:G48"/>
    <mergeCell ref="I48:L48"/>
    <mergeCell ref="D39:G39"/>
    <mergeCell ref="I39:L39"/>
    <mergeCell ref="D40:G40"/>
    <mergeCell ref="I40:L40"/>
    <mergeCell ref="D43:G43"/>
    <mergeCell ref="I43:L43"/>
    <mergeCell ref="C53:C54"/>
    <mergeCell ref="D53:G54"/>
    <mergeCell ref="H53:H54"/>
    <mergeCell ref="I53:L54"/>
    <mergeCell ref="D55:G55"/>
    <mergeCell ref="I55:L55"/>
    <mergeCell ref="C49:C50"/>
    <mergeCell ref="D49:G50"/>
    <mergeCell ref="H49:H50"/>
    <mergeCell ref="I49:L50"/>
    <mergeCell ref="C51:C52"/>
    <mergeCell ref="D51:G52"/>
    <mergeCell ref="H51:H52"/>
    <mergeCell ref="I51:L52"/>
    <mergeCell ref="C59:C60"/>
    <mergeCell ref="D59:G60"/>
    <mergeCell ref="H59:H60"/>
    <mergeCell ref="I59:L60"/>
    <mergeCell ref="D61:G61"/>
    <mergeCell ref="I61:L61"/>
    <mergeCell ref="C56:C57"/>
    <mergeCell ref="D56:G57"/>
    <mergeCell ref="H56:H57"/>
    <mergeCell ref="I56:L57"/>
    <mergeCell ref="D58:G58"/>
    <mergeCell ref="I58:L58"/>
    <mergeCell ref="D66:G66"/>
    <mergeCell ref="I66:L66"/>
    <mergeCell ref="D67:G67"/>
    <mergeCell ref="I67:L67"/>
    <mergeCell ref="D68:G68"/>
    <mergeCell ref="I68:L68"/>
    <mergeCell ref="C62:C63"/>
    <mergeCell ref="D62:G63"/>
    <mergeCell ref="H62:H63"/>
    <mergeCell ref="I62:L63"/>
    <mergeCell ref="C64:C65"/>
    <mergeCell ref="D64:G65"/>
    <mergeCell ref="H64:H65"/>
    <mergeCell ref="I64:L65"/>
    <mergeCell ref="D72:G72"/>
    <mergeCell ref="I72:L72"/>
    <mergeCell ref="D73:G73"/>
    <mergeCell ref="I73:L73"/>
    <mergeCell ref="D74:G74"/>
    <mergeCell ref="I74:L74"/>
    <mergeCell ref="D69:G69"/>
    <mergeCell ref="I69:L69"/>
    <mergeCell ref="D70:G70"/>
    <mergeCell ref="I70:L70"/>
    <mergeCell ref="D71:G71"/>
    <mergeCell ref="I71:L71"/>
    <mergeCell ref="D80:G80"/>
    <mergeCell ref="I80:L80"/>
    <mergeCell ref="D81:G81"/>
    <mergeCell ref="I81:L81"/>
    <mergeCell ref="D82:G82"/>
    <mergeCell ref="I82:L82"/>
    <mergeCell ref="D75:G75"/>
    <mergeCell ref="I75:L75"/>
    <mergeCell ref="D78:G78"/>
    <mergeCell ref="I78:L78"/>
    <mergeCell ref="D79:G79"/>
    <mergeCell ref="I79:L79"/>
    <mergeCell ref="D88:G88"/>
    <mergeCell ref="I88:L88"/>
    <mergeCell ref="D89:G89"/>
    <mergeCell ref="I89:L89"/>
    <mergeCell ref="D90:G90"/>
    <mergeCell ref="I90:L90"/>
    <mergeCell ref="D85:G85"/>
    <mergeCell ref="I85:L85"/>
    <mergeCell ref="D86:G86"/>
    <mergeCell ref="I86:L86"/>
    <mergeCell ref="D87:G87"/>
    <mergeCell ref="I87:L87"/>
    <mergeCell ref="D94:G94"/>
    <mergeCell ref="I94:L94"/>
    <mergeCell ref="D95:G95"/>
    <mergeCell ref="I95:L95"/>
    <mergeCell ref="D96:G96"/>
    <mergeCell ref="I96:L96"/>
    <mergeCell ref="D91:G91"/>
    <mergeCell ref="I91:L91"/>
    <mergeCell ref="D92:G92"/>
    <mergeCell ref="I92:L92"/>
    <mergeCell ref="D93:G93"/>
    <mergeCell ref="I93:L93"/>
    <mergeCell ref="C109:C110"/>
    <mergeCell ref="D109:G110"/>
    <mergeCell ref="H109:H110"/>
    <mergeCell ref="I109:L110"/>
    <mergeCell ref="D102:G102"/>
    <mergeCell ref="I102:L102"/>
    <mergeCell ref="C103:C104"/>
    <mergeCell ref="D103:G104"/>
    <mergeCell ref="H103:H104"/>
    <mergeCell ref="I103:L104"/>
    <mergeCell ref="D111:G111"/>
    <mergeCell ref="I111:L111"/>
    <mergeCell ref="D114:G114"/>
    <mergeCell ref="I114:L114"/>
    <mergeCell ref="D115:G115"/>
    <mergeCell ref="I115:L115"/>
    <mergeCell ref="D105:G105"/>
    <mergeCell ref="I105:L105"/>
    <mergeCell ref="D106:G106"/>
    <mergeCell ref="I106:L106"/>
    <mergeCell ref="D124:G124"/>
    <mergeCell ref="I124:L124"/>
    <mergeCell ref="C127:C128"/>
    <mergeCell ref="D127:G128"/>
    <mergeCell ref="H127:H128"/>
    <mergeCell ref="I127:L128"/>
    <mergeCell ref="D118:G118"/>
    <mergeCell ref="I118:L118"/>
    <mergeCell ref="D121:G121"/>
    <mergeCell ref="I121:L121"/>
    <mergeCell ref="C122:C123"/>
    <mergeCell ref="D122:G123"/>
    <mergeCell ref="H122:H123"/>
    <mergeCell ref="I122:L123"/>
    <mergeCell ref="D139:G139"/>
    <mergeCell ref="I139:L139"/>
    <mergeCell ref="D140:G140"/>
    <mergeCell ref="I140:L140"/>
    <mergeCell ref="D141:G141"/>
    <mergeCell ref="I141:L141"/>
    <mergeCell ref="D134:G134"/>
    <mergeCell ref="I134:L134"/>
    <mergeCell ref="D135:G135"/>
    <mergeCell ref="I135:L135"/>
    <mergeCell ref="D136:G136"/>
    <mergeCell ref="I136:L136"/>
    <mergeCell ref="D147:G147"/>
    <mergeCell ref="I147:L147"/>
    <mergeCell ref="C148:C149"/>
    <mergeCell ref="D148:G149"/>
    <mergeCell ref="H148:H149"/>
    <mergeCell ref="I148:L149"/>
    <mergeCell ref="D142:G142"/>
    <mergeCell ref="I142:L142"/>
    <mergeCell ref="C143:C144"/>
    <mergeCell ref="D143:G144"/>
    <mergeCell ref="H143:H144"/>
    <mergeCell ref="I143:L144"/>
    <mergeCell ref="D153:G153"/>
    <mergeCell ref="I153:L153"/>
    <mergeCell ref="C156:C157"/>
    <mergeCell ref="D156:G157"/>
    <mergeCell ref="H156:H157"/>
    <mergeCell ref="I156:L157"/>
    <mergeCell ref="C150:C151"/>
    <mergeCell ref="D150:G151"/>
    <mergeCell ref="H150:H151"/>
    <mergeCell ref="I150:L151"/>
    <mergeCell ref="D152:G152"/>
    <mergeCell ref="I152:L152"/>
    <mergeCell ref="C161:C162"/>
    <mergeCell ref="D161:G162"/>
    <mergeCell ref="H161:H162"/>
    <mergeCell ref="I161:L162"/>
    <mergeCell ref="D165:G165"/>
    <mergeCell ref="I165:L165"/>
    <mergeCell ref="C158:C159"/>
    <mergeCell ref="D158:G159"/>
    <mergeCell ref="H158:H159"/>
    <mergeCell ref="I158:L159"/>
    <mergeCell ref="D160:G160"/>
    <mergeCell ref="I160:L160"/>
    <mergeCell ref="C171:C172"/>
    <mergeCell ref="D171:G172"/>
    <mergeCell ref="H171:H172"/>
    <mergeCell ref="I171:L172"/>
    <mergeCell ref="D166:G166"/>
    <mergeCell ref="I166:L166"/>
    <mergeCell ref="D167:G167"/>
    <mergeCell ref="I167:L167"/>
    <mergeCell ref="D168:G168"/>
    <mergeCell ref="I168:L168"/>
    <mergeCell ref="D175:G175"/>
    <mergeCell ref="I175:L175"/>
    <mergeCell ref="D176:G176"/>
    <mergeCell ref="I176:L176"/>
    <mergeCell ref="D177:G177"/>
    <mergeCell ref="I177:L177"/>
    <mergeCell ref="D169:G169"/>
    <mergeCell ref="I169:L169"/>
    <mergeCell ref="D170:G170"/>
    <mergeCell ref="I170:L170"/>
    <mergeCell ref="C185:C186"/>
    <mergeCell ref="D185:G186"/>
    <mergeCell ref="H185:H186"/>
    <mergeCell ref="I185:L186"/>
    <mergeCell ref="C187:C188"/>
    <mergeCell ref="D187:G188"/>
    <mergeCell ref="H187:H188"/>
    <mergeCell ref="I187:L188"/>
    <mergeCell ref="D178:G178"/>
    <mergeCell ref="I178:L178"/>
    <mergeCell ref="D179:G179"/>
    <mergeCell ref="I179:L179"/>
    <mergeCell ref="D182:G182"/>
    <mergeCell ref="I182:L182"/>
    <mergeCell ref="D200:G200"/>
    <mergeCell ref="I200:L200"/>
    <mergeCell ref="D203:G203"/>
    <mergeCell ref="I203:L203"/>
    <mergeCell ref="D206:G206"/>
    <mergeCell ref="I206:L206"/>
    <mergeCell ref="D193:G193"/>
    <mergeCell ref="I193:L193"/>
    <mergeCell ref="C194:C199"/>
    <mergeCell ref="D194:G199"/>
    <mergeCell ref="H194:H199"/>
    <mergeCell ref="I194:L199"/>
    <mergeCell ref="D211:G211"/>
    <mergeCell ref="I211:L211"/>
    <mergeCell ref="I212:L212"/>
    <mergeCell ref="C213:C214"/>
    <mergeCell ref="D213:G214"/>
    <mergeCell ref="H213:H214"/>
    <mergeCell ref="I213:L214"/>
    <mergeCell ref="D207:G207"/>
    <mergeCell ref="I207:L207"/>
    <mergeCell ref="D208:G208"/>
    <mergeCell ref="I208:L208"/>
    <mergeCell ref="C209:C210"/>
    <mergeCell ref="D209:G210"/>
    <mergeCell ref="H209:H210"/>
    <mergeCell ref="I209:L210"/>
    <mergeCell ref="D218:G218"/>
    <mergeCell ref="I218:L218"/>
    <mergeCell ref="D221:G221"/>
    <mergeCell ref="I221:L221"/>
    <mergeCell ref="C222:C223"/>
    <mergeCell ref="D222:G223"/>
    <mergeCell ref="H222:H223"/>
    <mergeCell ref="I222:L223"/>
    <mergeCell ref="C215:C216"/>
    <mergeCell ref="D215:G216"/>
    <mergeCell ref="H215:H216"/>
    <mergeCell ref="I215:L216"/>
    <mergeCell ref="D217:G217"/>
    <mergeCell ref="I217:L217"/>
    <mergeCell ref="D229:G229"/>
    <mergeCell ref="I229:L229"/>
    <mergeCell ref="D232:G232"/>
    <mergeCell ref="I232:L232"/>
    <mergeCell ref="C235:C236"/>
    <mergeCell ref="D235:G236"/>
    <mergeCell ref="H235:H236"/>
    <mergeCell ref="I235:L236"/>
    <mergeCell ref="C224:C225"/>
    <mergeCell ref="D224:G225"/>
    <mergeCell ref="H224:H225"/>
    <mergeCell ref="I224:L225"/>
    <mergeCell ref="D228:G228"/>
    <mergeCell ref="I228:L228"/>
    <mergeCell ref="C247:C248"/>
    <mergeCell ref="D247:G248"/>
    <mergeCell ref="H247:H248"/>
    <mergeCell ref="I247:L248"/>
    <mergeCell ref="C251:C252"/>
    <mergeCell ref="D251:G252"/>
    <mergeCell ref="H251:H252"/>
    <mergeCell ref="I251:L252"/>
    <mergeCell ref="C239:C240"/>
    <mergeCell ref="D239:G240"/>
    <mergeCell ref="H239:H240"/>
    <mergeCell ref="I239:L240"/>
    <mergeCell ref="C243:C244"/>
    <mergeCell ref="D243:G244"/>
    <mergeCell ref="H243:H244"/>
    <mergeCell ref="I243:L244"/>
    <mergeCell ref="C258:C259"/>
    <mergeCell ref="D258:G259"/>
    <mergeCell ref="H258:H259"/>
    <mergeCell ref="I258:L259"/>
    <mergeCell ref="D262:G262"/>
    <mergeCell ref="I262:L262"/>
    <mergeCell ref="C255:C256"/>
    <mergeCell ref="D255:G256"/>
    <mergeCell ref="H255:H256"/>
    <mergeCell ref="I255:L256"/>
    <mergeCell ref="D257:G257"/>
    <mergeCell ref="I257:L257"/>
    <mergeCell ref="C268:C269"/>
    <mergeCell ref="D268:G269"/>
    <mergeCell ref="H268:H269"/>
    <mergeCell ref="I268:L269"/>
    <mergeCell ref="D272:G272"/>
    <mergeCell ref="I272:L272"/>
    <mergeCell ref="C263:C264"/>
    <mergeCell ref="D263:G264"/>
    <mergeCell ref="H263:H264"/>
    <mergeCell ref="I263:L264"/>
    <mergeCell ref="D267:G267"/>
    <mergeCell ref="I267:L267"/>
    <mergeCell ref="C281:C282"/>
    <mergeCell ref="D281:G282"/>
    <mergeCell ref="H281:H282"/>
    <mergeCell ref="I281:L282"/>
    <mergeCell ref="C283:C284"/>
    <mergeCell ref="D283:G284"/>
    <mergeCell ref="H283:H284"/>
    <mergeCell ref="I283:L284"/>
    <mergeCell ref="C275:C276"/>
    <mergeCell ref="D275:G276"/>
    <mergeCell ref="H275:H276"/>
    <mergeCell ref="I275:L276"/>
    <mergeCell ref="C277:C278"/>
    <mergeCell ref="D277:G278"/>
    <mergeCell ref="H277:H278"/>
    <mergeCell ref="I277:L278"/>
    <mergeCell ref="C293:C294"/>
    <mergeCell ref="D293:G294"/>
    <mergeCell ref="H293:H294"/>
    <mergeCell ref="I293:L294"/>
    <mergeCell ref="C285:C286"/>
    <mergeCell ref="D285:G286"/>
    <mergeCell ref="H285:H286"/>
    <mergeCell ref="I285:L286"/>
    <mergeCell ref="C289:C290"/>
    <mergeCell ref="D289:G290"/>
    <mergeCell ref="H289:H290"/>
    <mergeCell ref="I289:L290"/>
  </mergeCells>
  <pageMargins left="0.25" right="0.25" top="0.75" bottom="0.75" header="0.3" footer="0.3"/>
  <pageSetup paperSize="9"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97982-C938-4A8F-8DF1-8E6F5D38F4B6}">
  <sheetPr>
    <tabColor rgb="FF015890"/>
  </sheetPr>
  <dimension ref="A1:M401"/>
  <sheetViews>
    <sheetView workbookViewId="0">
      <selection activeCell="O32" sqref="O32"/>
    </sheetView>
  </sheetViews>
  <sheetFormatPr defaultRowHeight="11.25" x14ac:dyDescent="0.25"/>
  <cols>
    <col min="1" max="1" width="2.140625" style="324" customWidth="1"/>
    <col min="2" max="2" width="10.140625" style="324" customWidth="1"/>
    <col min="3" max="3" width="11.42578125" style="324" customWidth="1"/>
    <col min="4" max="4" width="10.140625" style="324" customWidth="1"/>
    <col min="5" max="5" width="10.140625" style="441" customWidth="1"/>
    <col min="6" max="13" width="10.140625" style="324" customWidth="1"/>
    <col min="14" max="16384" width="9.140625" style="308"/>
  </cols>
  <sheetData>
    <row r="1" spans="1:13" s="324" customFormat="1" x14ac:dyDescent="0.25">
      <c r="E1" s="441"/>
    </row>
    <row r="2" spans="1:13" s="559" customFormat="1" ht="14.25" x14ac:dyDescent="0.25">
      <c r="A2" s="324"/>
      <c r="B2" s="211"/>
      <c r="C2" s="212"/>
      <c r="D2" s="212"/>
      <c r="E2" s="212"/>
      <c r="F2" s="212"/>
      <c r="G2" s="212"/>
      <c r="H2" s="212"/>
      <c r="I2" s="212"/>
      <c r="J2" s="212"/>
      <c r="K2" s="212"/>
      <c r="L2" s="212"/>
      <c r="M2" s="213"/>
    </row>
    <row r="3" spans="1:13" s="560" customFormat="1" ht="12" x14ac:dyDescent="0.25">
      <c r="B3" s="215"/>
      <c r="E3" s="623"/>
      <c r="M3" s="217"/>
    </row>
    <row r="4" spans="1:13" s="559" customFormat="1" ht="30.75" customHeight="1" thickBot="1" x14ac:dyDescent="0.3">
      <c r="A4" s="560"/>
      <c r="B4" s="218"/>
      <c r="C4" s="561"/>
      <c r="D4" s="562" t="s">
        <v>995</v>
      </c>
      <c r="E4" s="631"/>
      <c r="F4" s="563"/>
      <c r="G4" s="563"/>
      <c r="H4" s="563"/>
      <c r="I4" s="563"/>
      <c r="J4" s="563"/>
      <c r="K4" s="563"/>
      <c r="L4" s="563"/>
      <c r="M4" s="222"/>
    </row>
    <row r="5" spans="1:13" s="223" customFormat="1" ht="28.5" customHeight="1" thickBot="1" x14ac:dyDescent="0.3">
      <c r="A5" s="560"/>
      <c r="B5" s="231"/>
      <c r="C5" s="232"/>
      <c r="D5" s="233" t="s">
        <v>996</v>
      </c>
      <c r="E5" s="632"/>
      <c r="F5" s="234"/>
      <c r="G5" s="235"/>
      <c r="H5" s="235"/>
      <c r="I5" s="235"/>
      <c r="J5" s="235"/>
      <c r="K5" s="235"/>
      <c r="L5" s="235"/>
      <c r="M5" s="236"/>
    </row>
    <row r="6" spans="1:13" s="324" customFormat="1" ht="12" x14ac:dyDescent="0.2">
      <c r="A6" s="560"/>
      <c r="B6" s="76"/>
      <c r="D6" s="325"/>
      <c r="E6" s="326"/>
      <c r="F6" s="325"/>
      <c r="M6" s="74"/>
    </row>
    <row r="7" spans="1:13" s="324" customFormat="1" x14ac:dyDescent="0.2">
      <c r="B7" s="76"/>
      <c r="D7" s="325"/>
      <c r="E7" s="326"/>
      <c r="F7" s="325"/>
      <c r="M7" s="74"/>
    </row>
    <row r="8" spans="1:13" s="324" customFormat="1" x14ac:dyDescent="0.2">
      <c r="B8" s="76"/>
      <c r="C8" s="327"/>
      <c r="D8" s="326"/>
      <c r="E8" s="326"/>
      <c r="F8" s="325"/>
      <c r="M8" s="74"/>
    </row>
    <row r="9" spans="1:13" s="129" customFormat="1" ht="18.75" customHeight="1" x14ac:dyDescent="0.25">
      <c r="A9" s="587"/>
      <c r="B9" s="125" t="s">
        <v>997</v>
      </c>
      <c r="C9" s="123" t="s">
        <v>998</v>
      </c>
      <c r="D9" s="126"/>
      <c r="E9" s="126"/>
      <c r="F9" s="126"/>
      <c r="G9" s="127"/>
      <c r="H9" s="127"/>
      <c r="I9" s="127"/>
      <c r="J9" s="127"/>
      <c r="K9" s="127"/>
      <c r="L9" s="127"/>
      <c r="M9" s="128"/>
    </row>
    <row r="10" spans="1:13" s="324" customFormat="1" ht="11.25" customHeight="1" x14ac:dyDescent="0.2">
      <c r="B10" s="624"/>
      <c r="C10" s="725" t="s">
        <v>999</v>
      </c>
      <c r="D10" s="725"/>
      <c r="E10" s="725"/>
      <c r="F10" s="725"/>
      <c r="G10" s="725"/>
      <c r="H10" s="725"/>
      <c r="I10" s="725"/>
      <c r="J10" s="725"/>
      <c r="K10" s="725"/>
      <c r="L10" s="725"/>
      <c r="M10" s="625"/>
    </row>
    <row r="11" spans="1:13" s="324" customFormat="1" ht="11.25" customHeight="1" x14ac:dyDescent="0.2">
      <c r="B11" s="626"/>
      <c r="C11" s="726"/>
      <c r="D11" s="726"/>
      <c r="E11" s="726"/>
      <c r="F11" s="726"/>
      <c r="G11" s="726"/>
      <c r="H11" s="726"/>
      <c r="I11" s="726"/>
      <c r="J11" s="726"/>
      <c r="K11" s="726"/>
      <c r="L11" s="726"/>
      <c r="M11" s="627"/>
    </row>
    <row r="12" spans="1:13" s="324" customFormat="1" ht="11.25" customHeight="1" x14ac:dyDescent="0.2">
      <c r="B12" s="626"/>
      <c r="C12" s="726"/>
      <c r="D12" s="726"/>
      <c r="E12" s="726"/>
      <c r="F12" s="726"/>
      <c r="G12" s="726"/>
      <c r="H12" s="726"/>
      <c r="I12" s="726"/>
      <c r="J12" s="726"/>
      <c r="K12" s="726"/>
      <c r="L12" s="726"/>
      <c r="M12" s="627"/>
    </row>
    <row r="13" spans="1:13" s="324" customFormat="1" ht="11.25" customHeight="1" x14ac:dyDescent="0.2">
      <c r="B13" s="329"/>
      <c r="C13" s="330"/>
      <c r="D13" s="330"/>
      <c r="E13" s="330"/>
      <c r="F13" s="330"/>
      <c r="G13" s="330"/>
      <c r="H13" s="330"/>
      <c r="I13" s="330"/>
      <c r="J13" s="330"/>
      <c r="K13" s="330"/>
      <c r="L13" s="330"/>
      <c r="M13" s="85"/>
    </row>
    <row r="14" spans="1:13" s="324" customFormat="1" ht="11.25" customHeight="1" x14ac:dyDescent="0.2">
      <c r="B14" s="329"/>
      <c r="C14" s="628" t="s">
        <v>123</v>
      </c>
      <c r="D14" s="628"/>
      <c r="E14" s="628"/>
      <c r="F14" s="628"/>
      <c r="G14" s="628"/>
      <c r="H14" s="628"/>
      <c r="I14" s="628" t="s">
        <v>1000</v>
      </c>
      <c r="J14" s="628"/>
      <c r="K14" s="628"/>
      <c r="L14" s="628"/>
      <c r="M14" s="85"/>
    </row>
    <row r="15" spans="1:13" s="324" customFormat="1" ht="22.5" customHeight="1" x14ac:dyDescent="0.2">
      <c r="B15" s="329"/>
      <c r="C15" s="586" t="s">
        <v>1001</v>
      </c>
      <c r="D15" s="724" t="s">
        <v>1002</v>
      </c>
      <c r="E15" s="724"/>
      <c r="F15" s="724"/>
      <c r="G15" s="724"/>
      <c r="H15" s="724"/>
      <c r="I15" s="728" t="s">
        <v>1079</v>
      </c>
      <c r="J15" s="728"/>
      <c r="K15" s="728"/>
      <c r="L15" s="728"/>
      <c r="M15" s="85"/>
    </row>
    <row r="16" spans="1:13" s="324" customFormat="1" ht="24" customHeight="1" x14ac:dyDescent="0.2">
      <c r="B16" s="329"/>
      <c r="C16" s="586" t="s">
        <v>1003</v>
      </c>
      <c r="D16" s="724" t="s">
        <v>1004</v>
      </c>
      <c r="E16" s="724"/>
      <c r="F16" s="724"/>
      <c r="G16" s="724"/>
      <c r="H16" s="724"/>
      <c r="I16" s="728" t="s">
        <v>1082</v>
      </c>
      <c r="J16" s="728"/>
      <c r="K16" s="728"/>
      <c r="L16" s="728"/>
      <c r="M16" s="85"/>
    </row>
    <row r="17" spans="1:13" s="324" customFormat="1" ht="11.25" customHeight="1" x14ac:dyDescent="0.2">
      <c r="B17" s="329"/>
      <c r="C17" s="330"/>
      <c r="D17" s="585"/>
      <c r="E17" s="585"/>
      <c r="F17" s="585"/>
      <c r="G17" s="585"/>
      <c r="H17" s="585"/>
      <c r="I17" s="585"/>
      <c r="J17" s="585"/>
      <c r="K17" s="585"/>
      <c r="L17" s="585"/>
      <c r="M17" s="85"/>
    </row>
    <row r="18" spans="1:13" s="324" customFormat="1" ht="11.25" customHeight="1" x14ac:dyDescent="0.2">
      <c r="B18" s="329"/>
      <c r="C18" s="330"/>
      <c r="D18" s="330"/>
      <c r="E18" s="330"/>
      <c r="F18" s="330"/>
      <c r="G18" s="330"/>
      <c r="H18" s="330"/>
      <c r="I18" s="330"/>
      <c r="J18" s="330"/>
      <c r="K18" s="330"/>
      <c r="L18" s="330"/>
      <c r="M18" s="85"/>
    </row>
    <row r="19" spans="1:13" s="129" customFormat="1" ht="18.75" customHeight="1" x14ac:dyDescent="0.25">
      <c r="A19" s="587"/>
      <c r="B19" s="125" t="s">
        <v>1005</v>
      </c>
      <c r="C19" s="123" t="s">
        <v>1006</v>
      </c>
      <c r="D19" s="126"/>
      <c r="E19" s="126"/>
      <c r="F19" s="126"/>
      <c r="G19" s="127"/>
      <c r="H19" s="127"/>
      <c r="I19" s="127"/>
      <c r="J19" s="127"/>
      <c r="K19" s="127"/>
      <c r="L19" s="127"/>
      <c r="M19" s="128"/>
    </row>
    <row r="20" spans="1:13" s="324" customFormat="1" ht="11.25" customHeight="1" x14ac:dyDescent="0.2">
      <c r="B20" s="624"/>
      <c r="C20" s="725" t="s">
        <v>1007</v>
      </c>
      <c r="D20" s="725"/>
      <c r="E20" s="725"/>
      <c r="F20" s="725"/>
      <c r="G20" s="725"/>
      <c r="H20" s="725"/>
      <c r="I20" s="725"/>
      <c r="J20" s="725"/>
      <c r="K20" s="725"/>
      <c r="L20" s="725"/>
      <c r="M20" s="625"/>
    </row>
    <row r="21" spans="1:13" s="324" customFormat="1" ht="11.25" customHeight="1" x14ac:dyDescent="0.2">
      <c r="B21" s="626"/>
      <c r="C21" s="726"/>
      <c r="D21" s="726"/>
      <c r="E21" s="726"/>
      <c r="F21" s="726"/>
      <c r="G21" s="726"/>
      <c r="H21" s="726"/>
      <c r="I21" s="726"/>
      <c r="J21" s="726"/>
      <c r="K21" s="726"/>
      <c r="L21" s="726"/>
      <c r="M21" s="627"/>
    </row>
    <row r="22" spans="1:13" s="324" customFormat="1" ht="11.25" customHeight="1" x14ac:dyDescent="0.2">
      <c r="B22" s="626"/>
      <c r="C22" s="726"/>
      <c r="D22" s="726"/>
      <c r="E22" s="726"/>
      <c r="F22" s="726"/>
      <c r="G22" s="726"/>
      <c r="H22" s="726"/>
      <c r="I22" s="726"/>
      <c r="J22" s="726"/>
      <c r="K22" s="726"/>
      <c r="L22" s="726"/>
      <c r="M22" s="627"/>
    </row>
    <row r="23" spans="1:13" s="324" customFormat="1" ht="11.25" customHeight="1" x14ac:dyDescent="0.2">
      <c r="B23" s="626"/>
      <c r="C23" s="726"/>
      <c r="D23" s="726"/>
      <c r="E23" s="726"/>
      <c r="F23" s="726"/>
      <c r="G23" s="726"/>
      <c r="H23" s="726"/>
      <c r="I23" s="726"/>
      <c r="J23" s="726"/>
      <c r="K23" s="726"/>
      <c r="L23" s="726"/>
      <c r="M23" s="627"/>
    </row>
    <row r="24" spans="1:13" s="324" customFormat="1" ht="11.25" customHeight="1" x14ac:dyDescent="0.2">
      <c r="B24" s="329"/>
      <c r="C24" s="330"/>
      <c r="D24" s="330"/>
      <c r="E24" s="330"/>
      <c r="F24" s="330"/>
      <c r="G24" s="330"/>
      <c r="H24" s="330"/>
      <c r="I24" s="330"/>
      <c r="J24" s="330"/>
      <c r="K24" s="330"/>
      <c r="L24" s="330"/>
      <c r="M24" s="85"/>
    </row>
    <row r="25" spans="1:13" s="324" customFormat="1" ht="11.25" customHeight="1" x14ac:dyDescent="0.2">
      <c r="B25" s="329"/>
      <c r="C25" s="628" t="s">
        <v>123</v>
      </c>
      <c r="D25" s="628"/>
      <c r="E25" s="628"/>
      <c r="F25" s="628"/>
      <c r="G25" s="628"/>
      <c r="H25" s="628"/>
      <c r="I25" s="628" t="s">
        <v>1000</v>
      </c>
      <c r="J25" s="628"/>
      <c r="K25" s="628"/>
      <c r="L25" s="628"/>
      <c r="M25" s="85"/>
    </row>
    <row r="26" spans="1:13" s="324" customFormat="1" ht="22.5" customHeight="1" x14ac:dyDescent="0.2">
      <c r="B26" s="329"/>
      <c r="C26" s="629" t="s">
        <v>1008</v>
      </c>
      <c r="D26" s="727" t="s">
        <v>1009</v>
      </c>
      <c r="E26" s="727"/>
      <c r="F26" s="727"/>
      <c r="G26" s="727"/>
      <c r="H26" s="727"/>
      <c r="I26" s="728" t="s">
        <v>1080</v>
      </c>
      <c r="J26" s="728"/>
      <c r="K26" s="728"/>
      <c r="L26" s="728"/>
      <c r="M26" s="85"/>
    </row>
    <row r="27" spans="1:13" s="324" customFormat="1" x14ac:dyDescent="0.2">
      <c r="B27" s="329"/>
      <c r="C27" s="629" t="s">
        <v>1010</v>
      </c>
      <c r="D27" s="727" t="s">
        <v>1011</v>
      </c>
      <c r="E27" s="727"/>
      <c r="F27" s="727"/>
      <c r="G27" s="727"/>
      <c r="H27" s="727"/>
      <c r="I27" s="728" t="s">
        <v>1081</v>
      </c>
      <c r="J27" s="728"/>
      <c r="K27" s="728"/>
      <c r="L27" s="728"/>
      <c r="M27" s="85"/>
    </row>
    <row r="28" spans="1:13" s="324" customFormat="1" ht="21.75" customHeight="1" x14ac:dyDescent="0.2">
      <c r="B28" s="329"/>
      <c r="C28" s="629" t="s">
        <v>1012</v>
      </c>
      <c r="D28" s="727" t="s">
        <v>1013</v>
      </c>
      <c r="E28" s="727"/>
      <c r="F28" s="727"/>
      <c r="G28" s="727"/>
      <c r="H28" s="727"/>
      <c r="I28" s="728" t="s">
        <v>1082</v>
      </c>
      <c r="J28" s="728"/>
      <c r="K28" s="728"/>
      <c r="L28" s="728"/>
      <c r="M28" s="85"/>
    </row>
    <row r="29" spans="1:13" s="324" customFormat="1" ht="11.25" customHeight="1" x14ac:dyDescent="0.2">
      <c r="B29" s="329"/>
      <c r="C29" s="330"/>
      <c r="D29" s="330"/>
      <c r="E29" s="330"/>
      <c r="F29" s="330"/>
      <c r="G29" s="330"/>
      <c r="H29" s="330"/>
      <c r="I29" s="330"/>
      <c r="J29" s="330"/>
      <c r="K29" s="330"/>
      <c r="L29" s="330"/>
      <c r="M29" s="85"/>
    </row>
    <row r="30" spans="1:13" s="324" customFormat="1" ht="11.25" customHeight="1" x14ac:dyDescent="0.2">
      <c r="B30" s="329"/>
      <c r="C30" s="330"/>
      <c r="D30" s="330"/>
      <c r="E30" s="330"/>
      <c r="F30" s="330"/>
      <c r="G30" s="330"/>
      <c r="H30" s="330"/>
      <c r="I30" s="330"/>
      <c r="J30" s="330"/>
      <c r="K30" s="330"/>
      <c r="L30" s="330"/>
      <c r="M30" s="85"/>
    </row>
    <row r="31" spans="1:13" s="129" customFormat="1" ht="18.75" customHeight="1" x14ac:dyDescent="0.25">
      <c r="A31" s="587"/>
      <c r="B31" s="125" t="s">
        <v>1014</v>
      </c>
      <c r="C31" s="123" t="s">
        <v>1015</v>
      </c>
      <c r="D31" s="126"/>
      <c r="E31" s="126"/>
      <c r="F31" s="126"/>
      <c r="G31" s="127"/>
      <c r="H31" s="127"/>
      <c r="I31" s="127"/>
      <c r="J31" s="127"/>
      <c r="K31" s="127"/>
      <c r="L31" s="127"/>
      <c r="M31" s="128"/>
    </row>
    <row r="32" spans="1:13" s="324" customFormat="1" ht="11.25" customHeight="1" x14ac:dyDescent="0.2">
      <c r="B32" s="624"/>
      <c r="C32" s="725" t="s">
        <v>1016</v>
      </c>
      <c r="D32" s="725"/>
      <c r="E32" s="725"/>
      <c r="F32" s="725"/>
      <c r="G32" s="725"/>
      <c r="H32" s="725"/>
      <c r="I32" s="725"/>
      <c r="J32" s="725"/>
      <c r="K32" s="725"/>
      <c r="L32" s="725"/>
      <c r="M32" s="625"/>
    </row>
    <row r="33" spans="1:13" s="324" customFormat="1" ht="11.25" customHeight="1" x14ac:dyDescent="0.2">
      <c r="B33" s="626"/>
      <c r="C33" s="726"/>
      <c r="D33" s="726"/>
      <c r="E33" s="726"/>
      <c r="F33" s="726"/>
      <c r="G33" s="726"/>
      <c r="H33" s="726"/>
      <c r="I33" s="726"/>
      <c r="J33" s="726"/>
      <c r="K33" s="726"/>
      <c r="L33" s="726"/>
      <c r="M33" s="627"/>
    </row>
    <row r="34" spans="1:13" s="324" customFormat="1" ht="11.25" customHeight="1" x14ac:dyDescent="0.2">
      <c r="B34" s="626"/>
      <c r="C34" s="726"/>
      <c r="D34" s="726"/>
      <c r="E34" s="726"/>
      <c r="F34" s="726"/>
      <c r="G34" s="726"/>
      <c r="H34" s="726"/>
      <c r="I34" s="726"/>
      <c r="J34" s="726"/>
      <c r="K34" s="726"/>
      <c r="L34" s="726"/>
      <c r="M34" s="627"/>
    </row>
    <row r="35" spans="1:13" s="324" customFormat="1" ht="11.25" customHeight="1" x14ac:dyDescent="0.2">
      <c r="B35" s="329"/>
      <c r="C35" s="330"/>
      <c r="D35" s="330"/>
      <c r="E35" s="330"/>
      <c r="F35" s="330"/>
      <c r="G35" s="330"/>
      <c r="H35" s="330"/>
      <c r="I35" s="330"/>
      <c r="J35" s="330"/>
      <c r="K35" s="330"/>
      <c r="L35" s="330"/>
      <c r="M35" s="85"/>
    </row>
    <row r="36" spans="1:13" s="324" customFormat="1" ht="11.25" customHeight="1" x14ac:dyDescent="0.2">
      <c r="B36" s="329"/>
      <c r="C36" s="630" t="s">
        <v>123</v>
      </c>
      <c r="D36" s="630"/>
      <c r="E36" s="630"/>
      <c r="F36" s="630"/>
      <c r="G36" s="630"/>
      <c r="H36" s="630"/>
      <c r="I36" s="630" t="s">
        <v>1000</v>
      </c>
      <c r="J36" s="630"/>
      <c r="K36" s="630"/>
      <c r="L36" s="630"/>
      <c r="M36" s="85"/>
    </row>
    <row r="37" spans="1:13" s="324" customFormat="1" ht="24" customHeight="1" x14ac:dyDescent="0.2">
      <c r="B37" s="329"/>
      <c r="C37" s="586" t="s">
        <v>1017</v>
      </c>
      <c r="D37" s="727" t="s">
        <v>1018</v>
      </c>
      <c r="E37" s="727"/>
      <c r="F37" s="727"/>
      <c r="G37" s="727"/>
      <c r="H37" s="727"/>
      <c r="I37" s="728" t="s">
        <v>1079</v>
      </c>
      <c r="J37" s="728"/>
      <c r="K37" s="728"/>
      <c r="L37" s="728"/>
      <c r="M37" s="85"/>
    </row>
    <row r="38" spans="1:13" s="324" customFormat="1" x14ac:dyDescent="0.2">
      <c r="B38" s="329"/>
      <c r="C38" s="586" t="s">
        <v>1019</v>
      </c>
      <c r="D38" s="727" t="s">
        <v>1020</v>
      </c>
      <c r="E38" s="727"/>
      <c r="F38" s="727"/>
      <c r="G38" s="727"/>
      <c r="H38" s="727"/>
      <c r="I38" s="728" t="s">
        <v>1083</v>
      </c>
      <c r="J38" s="728"/>
      <c r="K38" s="728"/>
      <c r="L38" s="728"/>
      <c r="M38" s="85"/>
    </row>
    <row r="39" spans="1:13" s="324" customFormat="1" ht="21.75" customHeight="1" x14ac:dyDescent="0.2">
      <c r="B39" s="329"/>
      <c r="C39" s="586" t="s">
        <v>1021</v>
      </c>
      <c r="D39" s="727" t="s">
        <v>1022</v>
      </c>
      <c r="E39" s="727"/>
      <c r="F39" s="727"/>
      <c r="G39" s="727"/>
      <c r="H39" s="727"/>
      <c r="I39" s="728" t="s">
        <v>1084</v>
      </c>
      <c r="J39" s="728"/>
      <c r="K39" s="728"/>
      <c r="L39" s="728"/>
      <c r="M39" s="85"/>
    </row>
    <row r="40" spans="1:13" s="324" customFormat="1" ht="11.25" customHeight="1" x14ac:dyDescent="0.2">
      <c r="B40" s="329"/>
      <c r="C40" s="330"/>
      <c r="D40" s="330"/>
      <c r="E40" s="330"/>
      <c r="F40" s="330"/>
      <c r="G40" s="330"/>
      <c r="H40" s="330"/>
      <c r="I40" s="330"/>
      <c r="J40" s="330"/>
      <c r="K40" s="330"/>
      <c r="L40" s="330"/>
      <c r="M40" s="85"/>
    </row>
    <row r="41" spans="1:13" s="324" customFormat="1" ht="11.25" customHeight="1" x14ac:dyDescent="0.2">
      <c r="B41" s="329"/>
      <c r="C41" s="330"/>
      <c r="D41" s="330"/>
      <c r="E41" s="330"/>
      <c r="F41" s="330"/>
      <c r="G41" s="330"/>
      <c r="H41" s="330"/>
      <c r="I41" s="330"/>
      <c r="J41" s="330"/>
      <c r="K41" s="330"/>
      <c r="L41" s="330"/>
      <c r="M41" s="85"/>
    </row>
    <row r="42" spans="1:13" s="129" customFormat="1" ht="18.75" customHeight="1" x14ac:dyDescent="0.25">
      <c r="A42" s="587"/>
      <c r="B42" s="125" t="s">
        <v>1023</v>
      </c>
      <c r="C42" s="123" t="s">
        <v>1024</v>
      </c>
      <c r="D42" s="126"/>
      <c r="E42" s="126"/>
      <c r="F42" s="126"/>
      <c r="G42" s="127"/>
      <c r="H42" s="127"/>
      <c r="I42" s="127"/>
      <c r="J42" s="127"/>
      <c r="K42" s="127"/>
      <c r="L42" s="127"/>
      <c r="M42" s="128"/>
    </row>
    <row r="43" spans="1:13" s="324" customFormat="1" ht="11.25" customHeight="1" x14ac:dyDescent="0.2">
      <c r="B43" s="624"/>
      <c r="C43" s="725" t="s">
        <v>1025</v>
      </c>
      <c r="D43" s="725"/>
      <c r="E43" s="725"/>
      <c r="F43" s="725"/>
      <c r="G43" s="725"/>
      <c r="H43" s="725"/>
      <c r="I43" s="725"/>
      <c r="J43" s="725"/>
      <c r="K43" s="725"/>
      <c r="L43" s="725"/>
      <c r="M43" s="625"/>
    </row>
    <row r="44" spans="1:13" s="324" customFormat="1" ht="11.25" customHeight="1" x14ac:dyDescent="0.2">
      <c r="B44" s="626"/>
      <c r="C44" s="726"/>
      <c r="D44" s="726"/>
      <c r="E44" s="726"/>
      <c r="F44" s="726"/>
      <c r="G44" s="726"/>
      <c r="H44" s="726"/>
      <c r="I44" s="726"/>
      <c r="J44" s="726"/>
      <c r="K44" s="726"/>
      <c r="L44" s="726"/>
      <c r="M44" s="627"/>
    </row>
    <row r="45" spans="1:13" s="324" customFormat="1" ht="11.25" customHeight="1" x14ac:dyDescent="0.2">
      <c r="B45" s="626"/>
      <c r="C45" s="726"/>
      <c r="D45" s="726"/>
      <c r="E45" s="726"/>
      <c r="F45" s="726"/>
      <c r="G45" s="726"/>
      <c r="H45" s="726"/>
      <c r="I45" s="726"/>
      <c r="J45" s="726"/>
      <c r="K45" s="726"/>
      <c r="L45" s="726"/>
      <c r="M45" s="627"/>
    </row>
    <row r="46" spans="1:13" s="324" customFormat="1" ht="11.25" customHeight="1" x14ac:dyDescent="0.2">
      <c r="B46" s="626"/>
      <c r="C46" s="726"/>
      <c r="D46" s="726"/>
      <c r="E46" s="726"/>
      <c r="F46" s="726"/>
      <c r="G46" s="726"/>
      <c r="H46" s="726"/>
      <c r="I46" s="726"/>
      <c r="J46" s="726"/>
      <c r="K46" s="726"/>
      <c r="L46" s="726"/>
      <c r="M46" s="627"/>
    </row>
    <row r="47" spans="1:13" s="324" customFormat="1" ht="11.25" customHeight="1" x14ac:dyDescent="0.2">
      <c r="B47" s="329"/>
      <c r="C47" s="330"/>
      <c r="D47" s="330"/>
      <c r="E47" s="330"/>
      <c r="F47" s="330"/>
      <c r="G47" s="330"/>
      <c r="H47" s="330"/>
      <c r="I47" s="330"/>
      <c r="J47" s="330"/>
      <c r="K47" s="330"/>
      <c r="L47" s="330"/>
      <c r="M47" s="85"/>
    </row>
    <row r="48" spans="1:13" s="324" customFormat="1" ht="11.25" customHeight="1" x14ac:dyDescent="0.2">
      <c r="B48" s="329"/>
      <c r="C48" s="630" t="s">
        <v>123</v>
      </c>
      <c r="D48" s="630"/>
      <c r="E48" s="630"/>
      <c r="F48" s="630"/>
      <c r="G48" s="630"/>
      <c r="H48" s="630"/>
      <c r="I48" s="630" t="s">
        <v>1000</v>
      </c>
      <c r="J48" s="630"/>
      <c r="K48" s="630"/>
      <c r="L48" s="630"/>
      <c r="M48" s="85"/>
    </row>
    <row r="49" spans="1:13" s="324" customFormat="1" ht="23.25" customHeight="1" x14ac:dyDescent="0.2">
      <c r="A49" s="66"/>
      <c r="B49" s="329"/>
      <c r="C49" s="586" t="s">
        <v>1026</v>
      </c>
      <c r="D49" s="727" t="s">
        <v>1027</v>
      </c>
      <c r="E49" s="727"/>
      <c r="F49" s="727"/>
      <c r="G49" s="727"/>
      <c r="H49" s="727"/>
      <c r="I49" s="728" t="s">
        <v>1085</v>
      </c>
      <c r="J49" s="728"/>
      <c r="K49" s="728"/>
      <c r="L49" s="728"/>
      <c r="M49" s="85"/>
    </row>
    <row r="50" spans="1:13" s="324" customFormat="1" ht="24.75" customHeight="1" x14ac:dyDescent="0.2">
      <c r="B50" s="329"/>
      <c r="C50" s="629" t="s">
        <v>1028</v>
      </c>
      <c r="D50" s="680" t="s">
        <v>1029</v>
      </c>
      <c r="E50" s="680"/>
      <c r="F50" s="680"/>
      <c r="G50" s="680"/>
      <c r="H50" s="680"/>
      <c r="I50" s="706" t="s">
        <v>841</v>
      </c>
      <c r="J50" s="706"/>
      <c r="K50" s="706"/>
      <c r="L50" s="706"/>
      <c r="M50" s="85"/>
    </row>
    <row r="51" spans="1:13" s="324" customFormat="1" x14ac:dyDescent="0.2">
      <c r="A51" s="66"/>
      <c r="B51" s="329"/>
      <c r="C51" s="586" t="s">
        <v>1030</v>
      </c>
      <c r="D51" s="724" t="s">
        <v>1031</v>
      </c>
      <c r="E51" s="724"/>
      <c r="F51" s="724"/>
      <c r="G51" s="724"/>
      <c r="H51" s="724"/>
      <c r="I51" s="706" t="s">
        <v>1086</v>
      </c>
      <c r="J51" s="706"/>
      <c r="K51" s="706"/>
      <c r="L51" s="706"/>
      <c r="M51" s="85"/>
    </row>
    <row r="52" spans="1:13" s="324" customFormat="1" x14ac:dyDescent="0.25">
      <c r="B52" s="73"/>
      <c r="E52" s="441"/>
      <c r="M52" s="74"/>
    </row>
    <row r="53" spans="1:13" s="324" customFormat="1" x14ac:dyDescent="0.25">
      <c r="B53" s="73"/>
      <c r="E53" s="441"/>
      <c r="M53" s="74"/>
    </row>
    <row r="54" spans="1:13" s="324" customFormat="1" x14ac:dyDescent="0.25">
      <c r="B54" s="73"/>
      <c r="E54" s="441"/>
      <c r="M54" s="74"/>
    </row>
    <row r="55" spans="1:13" s="324" customFormat="1" x14ac:dyDescent="0.25">
      <c r="B55" s="73"/>
      <c r="E55" s="441"/>
      <c r="M55" s="74"/>
    </row>
    <row r="56" spans="1:13" s="324" customFormat="1" x14ac:dyDescent="0.25">
      <c r="B56" s="73"/>
      <c r="E56" s="441"/>
      <c r="M56" s="74"/>
    </row>
    <row r="57" spans="1:13" s="324" customFormat="1" x14ac:dyDescent="0.25">
      <c r="B57" s="73"/>
      <c r="E57" s="441"/>
      <c r="M57" s="74"/>
    </row>
    <row r="58" spans="1:13" s="324" customFormat="1" x14ac:dyDescent="0.25">
      <c r="B58" s="73"/>
      <c r="E58" s="441"/>
      <c r="M58" s="74"/>
    </row>
    <row r="59" spans="1:13" s="324" customFormat="1" x14ac:dyDescent="0.25">
      <c r="B59" s="73"/>
      <c r="E59" s="441"/>
      <c r="M59" s="74"/>
    </row>
    <row r="60" spans="1:13" s="324" customFormat="1" x14ac:dyDescent="0.25">
      <c r="B60" s="86"/>
      <c r="C60" s="87"/>
      <c r="D60" s="87"/>
      <c r="E60" s="88"/>
      <c r="F60" s="87"/>
      <c r="G60" s="87"/>
      <c r="H60" s="87"/>
      <c r="I60" s="87"/>
      <c r="J60" s="87"/>
      <c r="K60" s="87"/>
      <c r="L60" s="87"/>
      <c r="M60" s="89"/>
    </row>
    <row r="61" spans="1:13" s="324" customFormat="1" x14ac:dyDescent="0.25">
      <c r="E61" s="441"/>
    </row>
    <row r="62" spans="1:13" s="324" customFormat="1" x14ac:dyDescent="0.25">
      <c r="E62" s="441"/>
    </row>
    <row r="63" spans="1:13" s="324" customFormat="1" x14ac:dyDescent="0.25">
      <c r="E63" s="441"/>
    </row>
    <row r="64" spans="1:13" s="324" customFormat="1" x14ac:dyDescent="0.25">
      <c r="E64" s="441"/>
    </row>
    <row r="65" spans="5:5" s="324" customFormat="1" x14ac:dyDescent="0.25">
      <c r="E65" s="441"/>
    </row>
    <row r="66" spans="5:5" s="324" customFormat="1" x14ac:dyDescent="0.25">
      <c r="E66" s="441"/>
    </row>
    <row r="67" spans="5:5" s="324" customFormat="1" x14ac:dyDescent="0.25">
      <c r="E67" s="441"/>
    </row>
    <row r="68" spans="5:5" s="324" customFormat="1" x14ac:dyDescent="0.25">
      <c r="E68" s="441"/>
    </row>
    <row r="69" spans="5:5" s="324" customFormat="1" x14ac:dyDescent="0.25">
      <c r="E69" s="441"/>
    </row>
    <row r="70" spans="5:5" s="324" customFormat="1" x14ac:dyDescent="0.25">
      <c r="E70" s="441"/>
    </row>
    <row r="71" spans="5:5" s="324" customFormat="1" x14ac:dyDescent="0.25">
      <c r="E71" s="441"/>
    </row>
    <row r="72" spans="5:5" s="324" customFormat="1" x14ac:dyDescent="0.25">
      <c r="E72" s="441"/>
    </row>
    <row r="73" spans="5:5" s="324" customFormat="1" x14ac:dyDescent="0.25">
      <c r="E73" s="441"/>
    </row>
    <row r="74" spans="5:5" s="324" customFormat="1" x14ac:dyDescent="0.25">
      <c r="E74" s="441"/>
    </row>
    <row r="75" spans="5:5" s="324" customFormat="1" x14ac:dyDescent="0.25">
      <c r="E75" s="441"/>
    </row>
    <row r="76" spans="5:5" s="324" customFormat="1" x14ac:dyDescent="0.25">
      <c r="E76" s="441"/>
    </row>
    <row r="77" spans="5:5" s="324" customFormat="1" x14ac:dyDescent="0.25">
      <c r="E77" s="441"/>
    </row>
    <row r="78" spans="5:5" s="324" customFormat="1" x14ac:dyDescent="0.25">
      <c r="E78" s="441"/>
    </row>
    <row r="79" spans="5:5" s="324" customFormat="1" x14ac:dyDescent="0.25">
      <c r="E79" s="441"/>
    </row>
    <row r="80" spans="5:5" s="324" customFormat="1" x14ac:dyDescent="0.25">
      <c r="E80" s="441"/>
    </row>
    <row r="81" spans="5:5" s="324" customFormat="1" x14ac:dyDescent="0.25">
      <c r="E81" s="441"/>
    </row>
    <row r="82" spans="5:5" s="324" customFormat="1" x14ac:dyDescent="0.25">
      <c r="E82" s="441"/>
    </row>
    <row r="83" spans="5:5" s="324" customFormat="1" x14ac:dyDescent="0.25">
      <c r="E83" s="441"/>
    </row>
    <row r="84" spans="5:5" s="324" customFormat="1" x14ac:dyDescent="0.25">
      <c r="E84" s="441"/>
    </row>
    <row r="85" spans="5:5" s="324" customFormat="1" x14ac:dyDescent="0.25">
      <c r="E85" s="441"/>
    </row>
    <row r="86" spans="5:5" s="324" customFormat="1" x14ac:dyDescent="0.25">
      <c r="E86" s="441"/>
    </row>
    <row r="87" spans="5:5" s="324" customFormat="1" x14ac:dyDescent="0.25">
      <c r="E87" s="441"/>
    </row>
    <row r="88" spans="5:5" s="324" customFormat="1" x14ac:dyDescent="0.25">
      <c r="E88" s="441"/>
    </row>
    <row r="89" spans="5:5" s="324" customFormat="1" x14ac:dyDescent="0.25">
      <c r="E89" s="441"/>
    </row>
    <row r="90" spans="5:5" s="324" customFormat="1" x14ac:dyDescent="0.25">
      <c r="E90" s="441"/>
    </row>
    <row r="91" spans="5:5" s="324" customFormat="1" x14ac:dyDescent="0.25">
      <c r="E91" s="441"/>
    </row>
    <row r="92" spans="5:5" s="324" customFormat="1" x14ac:dyDescent="0.25">
      <c r="E92" s="441"/>
    </row>
    <row r="93" spans="5:5" s="324" customFormat="1" x14ac:dyDescent="0.25">
      <c r="E93" s="441"/>
    </row>
    <row r="94" spans="5:5" s="324" customFormat="1" x14ac:dyDescent="0.25">
      <c r="E94" s="441"/>
    </row>
    <row r="95" spans="5:5" s="324" customFormat="1" x14ac:dyDescent="0.25">
      <c r="E95" s="441"/>
    </row>
    <row r="96" spans="5:5" s="324" customFormat="1" x14ac:dyDescent="0.25">
      <c r="E96" s="441"/>
    </row>
    <row r="97" spans="5:5" s="324" customFormat="1" x14ac:dyDescent="0.25">
      <c r="E97" s="441"/>
    </row>
    <row r="98" spans="5:5" s="324" customFormat="1" x14ac:dyDescent="0.25">
      <c r="E98" s="441"/>
    </row>
    <row r="99" spans="5:5" s="324" customFormat="1" x14ac:dyDescent="0.25">
      <c r="E99" s="441"/>
    </row>
    <row r="100" spans="5:5" s="324" customFormat="1" x14ac:dyDescent="0.25">
      <c r="E100" s="441"/>
    </row>
    <row r="101" spans="5:5" s="324" customFormat="1" x14ac:dyDescent="0.25">
      <c r="E101" s="441"/>
    </row>
    <row r="102" spans="5:5" s="324" customFormat="1" x14ac:dyDescent="0.25">
      <c r="E102" s="441"/>
    </row>
    <row r="103" spans="5:5" s="324" customFormat="1" x14ac:dyDescent="0.25">
      <c r="E103" s="441"/>
    </row>
    <row r="104" spans="5:5" s="324" customFormat="1" x14ac:dyDescent="0.25">
      <c r="E104" s="441"/>
    </row>
    <row r="105" spans="5:5" s="324" customFormat="1" x14ac:dyDescent="0.25">
      <c r="E105" s="441"/>
    </row>
    <row r="106" spans="5:5" s="324" customFormat="1" x14ac:dyDescent="0.25">
      <c r="E106" s="441"/>
    </row>
    <row r="107" spans="5:5" s="324" customFormat="1" x14ac:dyDescent="0.25">
      <c r="E107" s="441"/>
    </row>
    <row r="108" spans="5:5" s="324" customFormat="1" x14ac:dyDescent="0.25">
      <c r="E108" s="441"/>
    </row>
    <row r="109" spans="5:5" s="324" customFormat="1" x14ac:dyDescent="0.25">
      <c r="E109" s="441"/>
    </row>
    <row r="110" spans="5:5" s="324" customFormat="1" x14ac:dyDescent="0.25">
      <c r="E110" s="441"/>
    </row>
    <row r="111" spans="5:5" s="324" customFormat="1" x14ac:dyDescent="0.25">
      <c r="E111" s="441"/>
    </row>
    <row r="112" spans="5:5" s="324" customFormat="1" x14ac:dyDescent="0.25">
      <c r="E112" s="441"/>
    </row>
    <row r="113" spans="5:5" s="324" customFormat="1" x14ac:dyDescent="0.25">
      <c r="E113" s="441"/>
    </row>
    <row r="114" spans="5:5" s="324" customFormat="1" x14ac:dyDescent="0.25">
      <c r="E114" s="441"/>
    </row>
    <row r="115" spans="5:5" s="324" customFormat="1" x14ac:dyDescent="0.25">
      <c r="E115" s="441"/>
    </row>
    <row r="116" spans="5:5" s="324" customFormat="1" x14ac:dyDescent="0.25">
      <c r="E116" s="441"/>
    </row>
    <row r="117" spans="5:5" s="324" customFormat="1" x14ac:dyDescent="0.25">
      <c r="E117" s="441"/>
    </row>
    <row r="118" spans="5:5" s="324" customFormat="1" x14ac:dyDescent="0.25">
      <c r="E118" s="441"/>
    </row>
    <row r="119" spans="5:5" s="324" customFormat="1" x14ac:dyDescent="0.25">
      <c r="E119" s="441"/>
    </row>
    <row r="120" spans="5:5" s="324" customFormat="1" x14ac:dyDescent="0.25">
      <c r="E120" s="441"/>
    </row>
    <row r="121" spans="5:5" s="324" customFormat="1" x14ac:dyDescent="0.25">
      <c r="E121" s="441"/>
    </row>
    <row r="122" spans="5:5" s="324" customFormat="1" x14ac:dyDescent="0.25">
      <c r="E122" s="441"/>
    </row>
    <row r="123" spans="5:5" s="324" customFormat="1" x14ac:dyDescent="0.25">
      <c r="E123" s="441"/>
    </row>
    <row r="124" spans="5:5" s="324" customFormat="1" x14ac:dyDescent="0.25">
      <c r="E124" s="441"/>
    </row>
    <row r="125" spans="5:5" s="324" customFormat="1" x14ac:dyDescent="0.25">
      <c r="E125" s="441"/>
    </row>
    <row r="126" spans="5:5" s="324" customFormat="1" x14ac:dyDescent="0.25">
      <c r="E126" s="441"/>
    </row>
    <row r="127" spans="5:5" s="324" customFormat="1" x14ac:dyDescent="0.25">
      <c r="E127" s="441"/>
    </row>
    <row r="128" spans="5:5" s="324" customFormat="1" x14ac:dyDescent="0.25">
      <c r="E128" s="441"/>
    </row>
    <row r="129" spans="5:5" s="324" customFormat="1" x14ac:dyDescent="0.25">
      <c r="E129" s="441"/>
    </row>
    <row r="130" spans="5:5" s="324" customFormat="1" x14ac:dyDescent="0.25">
      <c r="E130" s="441"/>
    </row>
    <row r="131" spans="5:5" s="324" customFormat="1" x14ac:dyDescent="0.25">
      <c r="E131" s="441"/>
    </row>
    <row r="132" spans="5:5" s="324" customFormat="1" x14ac:dyDescent="0.25">
      <c r="E132" s="441"/>
    </row>
    <row r="133" spans="5:5" s="324" customFormat="1" x14ac:dyDescent="0.25">
      <c r="E133" s="441"/>
    </row>
    <row r="134" spans="5:5" s="324" customFormat="1" x14ac:dyDescent="0.25">
      <c r="E134" s="441"/>
    </row>
    <row r="135" spans="5:5" s="324" customFormat="1" x14ac:dyDescent="0.25">
      <c r="E135" s="441"/>
    </row>
    <row r="136" spans="5:5" s="324" customFormat="1" x14ac:dyDescent="0.25">
      <c r="E136" s="441"/>
    </row>
    <row r="137" spans="5:5" s="324" customFormat="1" x14ac:dyDescent="0.25">
      <c r="E137" s="441"/>
    </row>
    <row r="138" spans="5:5" s="324" customFormat="1" x14ac:dyDescent="0.25">
      <c r="E138" s="441"/>
    </row>
    <row r="139" spans="5:5" s="324" customFormat="1" x14ac:dyDescent="0.25">
      <c r="E139" s="441"/>
    </row>
    <row r="140" spans="5:5" s="324" customFormat="1" x14ac:dyDescent="0.25">
      <c r="E140" s="441"/>
    </row>
    <row r="141" spans="5:5" s="324" customFormat="1" x14ac:dyDescent="0.25">
      <c r="E141" s="441"/>
    </row>
    <row r="142" spans="5:5" s="324" customFormat="1" x14ac:dyDescent="0.25">
      <c r="E142" s="441"/>
    </row>
    <row r="143" spans="5:5" s="324" customFormat="1" x14ac:dyDescent="0.25">
      <c r="E143" s="441"/>
    </row>
    <row r="144" spans="5:5" s="324" customFormat="1" x14ac:dyDescent="0.25">
      <c r="E144" s="441"/>
    </row>
    <row r="145" spans="5:5" s="324" customFormat="1" x14ac:dyDescent="0.25">
      <c r="E145" s="441"/>
    </row>
    <row r="146" spans="5:5" s="324" customFormat="1" x14ac:dyDescent="0.25">
      <c r="E146" s="441"/>
    </row>
    <row r="147" spans="5:5" s="324" customFormat="1" x14ac:dyDescent="0.25">
      <c r="E147" s="441"/>
    </row>
    <row r="148" spans="5:5" s="324" customFormat="1" x14ac:dyDescent="0.25">
      <c r="E148" s="441"/>
    </row>
    <row r="149" spans="5:5" s="324" customFormat="1" x14ac:dyDescent="0.25">
      <c r="E149" s="441"/>
    </row>
    <row r="150" spans="5:5" s="324" customFormat="1" x14ac:dyDescent="0.25">
      <c r="E150" s="441"/>
    </row>
    <row r="151" spans="5:5" s="324" customFormat="1" x14ac:dyDescent="0.25">
      <c r="E151" s="441"/>
    </row>
    <row r="152" spans="5:5" s="324" customFormat="1" x14ac:dyDescent="0.25">
      <c r="E152" s="441"/>
    </row>
    <row r="153" spans="5:5" s="324" customFormat="1" x14ac:dyDescent="0.25">
      <c r="E153" s="441"/>
    </row>
    <row r="154" spans="5:5" s="324" customFormat="1" x14ac:dyDescent="0.25">
      <c r="E154" s="441"/>
    </row>
    <row r="155" spans="5:5" s="324" customFormat="1" x14ac:dyDescent="0.25">
      <c r="E155" s="441"/>
    </row>
    <row r="156" spans="5:5" s="324" customFormat="1" x14ac:dyDescent="0.25">
      <c r="E156" s="441"/>
    </row>
    <row r="157" spans="5:5" s="324" customFormat="1" x14ac:dyDescent="0.25">
      <c r="E157" s="441"/>
    </row>
    <row r="158" spans="5:5" s="324" customFormat="1" x14ac:dyDescent="0.25">
      <c r="E158" s="441"/>
    </row>
    <row r="159" spans="5:5" s="324" customFormat="1" x14ac:dyDescent="0.25">
      <c r="E159" s="441"/>
    </row>
    <row r="160" spans="5:5" s="324" customFormat="1" x14ac:dyDescent="0.25">
      <c r="E160" s="441"/>
    </row>
    <row r="161" spans="5:5" s="324" customFormat="1" x14ac:dyDescent="0.25">
      <c r="E161" s="441"/>
    </row>
    <row r="162" spans="5:5" s="324" customFormat="1" x14ac:dyDescent="0.25">
      <c r="E162" s="441"/>
    </row>
    <row r="163" spans="5:5" s="324" customFormat="1" x14ac:dyDescent="0.25">
      <c r="E163" s="441"/>
    </row>
    <row r="164" spans="5:5" s="324" customFormat="1" x14ac:dyDescent="0.25">
      <c r="E164" s="441"/>
    </row>
    <row r="165" spans="5:5" s="324" customFormat="1" x14ac:dyDescent="0.25">
      <c r="E165" s="441"/>
    </row>
    <row r="166" spans="5:5" s="324" customFormat="1" x14ac:dyDescent="0.25">
      <c r="E166" s="441"/>
    </row>
    <row r="167" spans="5:5" s="324" customFormat="1" x14ac:dyDescent="0.25">
      <c r="E167" s="441"/>
    </row>
    <row r="168" spans="5:5" s="324" customFormat="1" x14ac:dyDescent="0.25">
      <c r="E168" s="441"/>
    </row>
    <row r="169" spans="5:5" s="324" customFormat="1" x14ac:dyDescent="0.25">
      <c r="E169" s="441"/>
    </row>
    <row r="170" spans="5:5" s="324" customFormat="1" x14ac:dyDescent="0.25">
      <c r="E170" s="441"/>
    </row>
    <row r="171" spans="5:5" s="324" customFormat="1" x14ac:dyDescent="0.25">
      <c r="E171" s="441"/>
    </row>
    <row r="172" spans="5:5" s="324" customFormat="1" x14ac:dyDescent="0.25">
      <c r="E172" s="441"/>
    </row>
    <row r="173" spans="5:5" s="324" customFormat="1" x14ac:dyDescent="0.25">
      <c r="E173" s="441"/>
    </row>
    <row r="174" spans="5:5" s="324" customFormat="1" x14ac:dyDescent="0.25">
      <c r="E174" s="441"/>
    </row>
    <row r="175" spans="5:5" s="324" customFormat="1" x14ac:dyDescent="0.25">
      <c r="E175" s="441"/>
    </row>
    <row r="176" spans="5:5" s="324" customFormat="1" x14ac:dyDescent="0.25">
      <c r="E176" s="441"/>
    </row>
    <row r="177" spans="5:5" s="324" customFormat="1" x14ac:dyDescent="0.25">
      <c r="E177" s="441"/>
    </row>
    <row r="178" spans="5:5" s="324" customFormat="1" x14ac:dyDescent="0.25">
      <c r="E178" s="441"/>
    </row>
    <row r="179" spans="5:5" s="324" customFormat="1" x14ac:dyDescent="0.25">
      <c r="E179" s="441"/>
    </row>
    <row r="180" spans="5:5" s="324" customFormat="1" x14ac:dyDescent="0.25">
      <c r="E180" s="441"/>
    </row>
    <row r="181" spans="5:5" s="324" customFormat="1" x14ac:dyDescent="0.25">
      <c r="E181" s="441"/>
    </row>
    <row r="182" spans="5:5" s="324" customFormat="1" x14ac:dyDescent="0.25">
      <c r="E182" s="441"/>
    </row>
    <row r="183" spans="5:5" s="324" customFormat="1" x14ac:dyDescent="0.25">
      <c r="E183" s="441"/>
    </row>
    <row r="184" spans="5:5" s="324" customFormat="1" x14ac:dyDescent="0.25">
      <c r="E184" s="441"/>
    </row>
    <row r="185" spans="5:5" s="324" customFormat="1" x14ac:dyDescent="0.25">
      <c r="E185" s="441"/>
    </row>
    <row r="186" spans="5:5" s="324" customFormat="1" x14ac:dyDescent="0.25">
      <c r="E186" s="441"/>
    </row>
    <row r="187" spans="5:5" s="324" customFormat="1" x14ac:dyDescent="0.25">
      <c r="E187" s="441"/>
    </row>
    <row r="188" spans="5:5" s="324" customFormat="1" x14ac:dyDescent="0.25">
      <c r="E188" s="441"/>
    </row>
    <row r="189" spans="5:5" s="324" customFormat="1" x14ac:dyDescent="0.25">
      <c r="E189" s="441"/>
    </row>
    <row r="190" spans="5:5" s="324" customFormat="1" x14ac:dyDescent="0.25">
      <c r="E190" s="441"/>
    </row>
    <row r="191" spans="5:5" s="324" customFormat="1" x14ac:dyDescent="0.25">
      <c r="E191" s="441"/>
    </row>
    <row r="192" spans="5:5" s="324" customFormat="1" x14ac:dyDescent="0.25">
      <c r="E192" s="441"/>
    </row>
    <row r="193" spans="5:5" s="324" customFormat="1" x14ac:dyDescent="0.25">
      <c r="E193" s="441"/>
    </row>
    <row r="194" spans="5:5" s="324" customFormat="1" x14ac:dyDescent="0.25">
      <c r="E194" s="441"/>
    </row>
    <row r="195" spans="5:5" s="324" customFormat="1" x14ac:dyDescent="0.25">
      <c r="E195" s="441"/>
    </row>
    <row r="196" spans="5:5" s="324" customFormat="1" x14ac:dyDescent="0.25">
      <c r="E196" s="441"/>
    </row>
    <row r="197" spans="5:5" s="324" customFormat="1" x14ac:dyDescent="0.25">
      <c r="E197" s="441"/>
    </row>
    <row r="198" spans="5:5" s="324" customFormat="1" x14ac:dyDescent="0.25">
      <c r="E198" s="441"/>
    </row>
    <row r="199" spans="5:5" s="324" customFormat="1" x14ac:dyDescent="0.25">
      <c r="E199" s="441"/>
    </row>
    <row r="200" spans="5:5" s="324" customFormat="1" x14ac:dyDescent="0.25">
      <c r="E200" s="441"/>
    </row>
    <row r="201" spans="5:5" s="324" customFormat="1" x14ac:dyDescent="0.25">
      <c r="E201" s="441"/>
    </row>
    <row r="202" spans="5:5" s="324" customFormat="1" x14ac:dyDescent="0.25">
      <c r="E202" s="441"/>
    </row>
    <row r="203" spans="5:5" s="324" customFormat="1" x14ac:dyDescent="0.25">
      <c r="E203" s="441"/>
    </row>
    <row r="204" spans="5:5" s="324" customFormat="1" x14ac:dyDescent="0.25">
      <c r="E204" s="441"/>
    </row>
    <row r="205" spans="5:5" s="324" customFormat="1" x14ac:dyDescent="0.25">
      <c r="E205" s="441"/>
    </row>
    <row r="206" spans="5:5" s="324" customFormat="1" x14ac:dyDescent="0.25">
      <c r="E206" s="441"/>
    </row>
    <row r="207" spans="5:5" s="324" customFormat="1" x14ac:dyDescent="0.25">
      <c r="E207" s="441"/>
    </row>
    <row r="208" spans="5:5" s="324" customFormat="1" x14ac:dyDescent="0.25">
      <c r="E208" s="441"/>
    </row>
    <row r="209" spans="5:5" s="324" customFormat="1" x14ac:dyDescent="0.25">
      <c r="E209" s="441"/>
    </row>
    <row r="210" spans="5:5" s="324" customFormat="1" x14ac:dyDescent="0.25">
      <c r="E210" s="441"/>
    </row>
    <row r="211" spans="5:5" s="324" customFormat="1" x14ac:dyDescent="0.25">
      <c r="E211" s="441"/>
    </row>
    <row r="212" spans="5:5" s="324" customFormat="1" x14ac:dyDescent="0.25">
      <c r="E212" s="441"/>
    </row>
    <row r="213" spans="5:5" s="324" customFormat="1" x14ac:dyDescent="0.25">
      <c r="E213" s="441"/>
    </row>
    <row r="214" spans="5:5" s="324" customFormat="1" x14ac:dyDescent="0.25">
      <c r="E214" s="441"/>
    </row>
    <row r="215" spans="5:5" s="324" customFormat="1" x14ac:dyDescent="0.25">
      <c r="E215" s="441"/>
    </row>
    <row r="216" spans="5:5" s="324" customFormat="1" x14ac:dyDescent="0.25">
      <c r="E216" s="441"/>
    </row>
    <row r="217" spans="5:5" s="324" customFormat="1" x14ac:dyDescent="0.25">
      <c r="E217" s="441"/>
    </row>
    <row r="218" spans="5:5" s="324" customFormat="1" x14ac:dyDescent="0.25">
      <c r="E218" s="441"/>
    </row>
    <row r="219" spans="5:5" s="324" customFormat="1" x14ac:dyDescent="0.25">
      <c r="E219" s="441"/>
    </row>
    <row r="220" spans="5:5" s="324" customFormat="1" x14ac:dyDescent="0.25">
      <c r="E220" s="441"/>
    </row>
    <row r="221" spans="5:5" s="324" customFormat="1" x14ac:dyDescent="0.25">
      <c r="E221" s="441"/>
    </row>
    <row r="222" spans="5:5" s="324" customFormat="1" x14ac:dyDescent="0.25">
      <c r="E222" s="441"/>
    </row>
    <row r="223" spans="5:5" s="324" customFormat="1" x14ac:dyDescent="0.25">
      <c r="E223" s="441"/>
    </row>
    <row r="224" spans="5:5" s="324" customFormat="1" x14ac:dyDescent="0.25">
      <c r="E224" s="441"/>
    </row>
    <row r="225" spans="5:5" s="324" customFormat="1" x14ac:dyDescent="0.25">
      <c r="E225" s="441"/>
    </row>
    <row r="226" spans="5:5" s="324" customFormat="1" x14ac:dyDescent="0.25">
      <c r="E226" s="441"/>
    </row>
    <row r="227" spans="5:5" s="324" customFormat="1" x14ac:dyDescent="0.25">
      <c r="E227" s="441"/>
    </row>
    <row r="228" spans="5:5" s="324" customFormat="1" x14ac:dyDescent="0.25">
      <c r="E228" s="441"/>
    </row>
    <row r="229" spans="5:5" s="324" customFormat="1" x14ac:dyDescent="0.25">
      <c r="E229" s="441"/>
    </row>
    <row r="230" spans="5:5" s="324" customFormat="1" x14ac:dyDescent="0.25">
      <c r="E230" s="441"/>
    </row>
    <row r="231" spans="5:5" s="324" customFormat="1" x14ac:dyDescent="0.25">
      <c r="E231" s="441"/>
    </row>
    <row r="232" spans="5:5" s="324" customFormat="1" x14ac:dyDescent="0.25">
      <c r="E232" s="441"/>
    </row>
    <row r="233" spans="5:5" s="324" customFormat="1" x14ac:dyDescent="0.25">
      <c r="E233" s="441"/>
    </row>
    <row r="234" spans="5:5" s="324" customFormat="1" x14ac:dyDescent="0.25">
      <c r="E234" s="441"/>
    </row>
    <row r="235" spans="5:5" s="324" customFormat="1" x14ac:dyDescent="0.25">
      <c r="E235" s="441"/>
    </row>
    <row r="236" spans="5:5" s="324" customFormat="1" x14ac:dyDescent="0.25">
      <c r="E236" s="441"/>
    </row>
    <row r="237" spans="5:5" s="324" customFormat="1" x14ac:dyDescent="0.25">
      <c r="E237" s="441"/>
    </row>
    <row r="238" spans="5:5" s="324" customFormat="1" x14ac:dyDescent="0.25">
      <c r="E238" s="441"/>
    </row>
    <row r="239" spans="5:5" s="324" customFormat="1" x14ac:dyDescent="0.25">
      <c r="E239" s="441"/>
    </row>
    <row r="240" spans="5:5" s="324" customFormat="1" x14ac:dyDescent="0.25">
      <c r="E240" s="441"/>
    </row>
    <row r="241" spans="5:5" s="324" customFormat="1" x14ac:dyDescent="0.25">
      <c r="E241" s="441"/>
    </row>
    <row r="242" spans="5:5" s="324" customFormat="1" x14ac:dyDescent="0.25">
      <c r="E242" s="441"/>
    </row>
    <row r="243" spans="5:5" s="324" customFormat="1" x14ac:dyDescent="0.25">
      <c r="E243" s="441"/>
    </row>
    <row r="244" spans="5:5" s="324" customFormat="1" x14ac:dyDescent="0.25">
      <c r="E244" s="441"/>
    </row>
    <row r="245" spans="5:5" s="324" customFormat="1" x14ac:dyDescent="0.25">
      <c r="E245" s="441"/>
    </row>
    <row r="246" spans="5:5" s="324" customFormat="1" x14ac:dyDescent="0.25">
      <c r="E246" s="441"/>
    </row>
    <row r="247" spans="5:5" s="324" customFormat="1" x14ac:dyDescent="0.25">
      <c r="E247" s="441"/>
    </row>
    <row r="248" spans="5:5" s="324" customFormat="1" x14ac:dyDescent="0.25">
      <c r="E248" s="441"/>
    </row>
    <row r="249" spans="5:5" s="324" customFormat="1" x14ac:dyDescent="0.25">
      <c r="E249" s="441"/>
    </row>
    <row r="250" spans="5:5" s="324" customFormat="1" x14ac:dyDescent="0.25">
      <c r="E250" s="441"/>
    </row>
    <row r="251" spans="5:5" s="324" customFormat="1" x14ac:dyDescent="0.25">
      <c r="E251" s="441"/>
    </row>
    <row r="252" spans="5:5" s="324" customFormat="1" x14ac:dyDescent="0.25">
      <c r="E252" s="441"/>
    </row>
    <row r="253" spans="5:5" s="324" customFormat="1" x14ac:dyDescent="0.25">
      <c r="E253" s="441"/>
    </row>
    <row r="254" spans="5:5" s="324" customFormat="1" x14ac:dyDescent="0.25">
      <c r="E254" s="441"/>
    </row>
    <row r="255" spans="5:5" s="324" customFormat="1" x14ac:dyDescent="0.25">
      <c r="E255" s="441"/>
    </row>
    <row r="256" spans="5:5" s="324" customFormat="1" x14ac:dyDescent="0.25">
      <c r="E256" s="441"/>
    </row>
    <row r="257" spans="5:5" s="324" customFormat="1" x14ac:dyDescent="0.25">
      <c r="E257" s="441"/>
    </row>
    <row r="258" spans="5:5" s="324" customFormat="1" x14ac:dyDescent="0.25">
      <c r="E258" s="441"/>
    </row>
    <row r="259" spans="5:5" s="324" customFormat="1" x14ac:dyDescent="0.25">
      <c r="E259" s="441"/>
    </row>
    <row r="260" spans="5:5" s="324" customFormat="1" x14ac:dyDescent="0.25">
      <c r="E260" s="441"/>
    </row>
    <row r="261" spans="5:5" s="324" customFormat="1" x14ac:dyDescent="0.25">
      <c r="E261" s="441"/>
    </row>
    <row r="262" spans="5:5" s="324" customFormat="1" x14ac:dyDescent="0.25">
      <c r="E262" s="441"/>
    </row>
    <row r="263" spans="5:5" s="324" customFormat="1" x14ac:dyDescent="0.25">
      <c r="E263" s="441"/>
    </row>
    <row r="264" spans="5:5" s="324" customFormat="1" x14ac:dyDescent="0.25">
      <c r="E264" s="441"/>
    </row>
    <row r="265" spans="5:5" s="324" customFormat="1" x14ac:dyDescent="0.25">
      <c r="E265" s="441"/>
    </row>
    <row r="266" spans="5:5" s="324" customFormat="1" x14ac:dyDescent="0.25">
      <c r="E266" s="441"/>
    </row>
    <row r="267" spans="5:5" s="324" customFormat="1" x14ac:dyDescent="0.25">
      <c r="E267" s="441"/>
    </row>
    <row r="268" spans="5:5" s="324" customFormat="1" x14ac:dyDescent="0.25">
      <c r="E268" s="441"/>
    </row>
    <row r="269" spans="5:5" s="324" customFormat="1" x14ac:dyDescent="0.25">
      <c r="E269" s="441"/>
    </row>
    <row r="270" spans="5:5" s="324" customFormat="1" x14ac:dyDescent="0.25">
      <c r="E270" s="441"/>
    </row>
    <row r="271" spans="5:5" s="324" customFormat="1" x14ac:dyDescent="0.25">
      <c r="E271" s="441"/>
    </row>
    <row r="272" spans="5:5" s="324" customFormat="1" x14ac:dyDescent="0.25">
      <c r="E272" s="441"/>
    </row>
    <row r="273" spans="5:5" s="324" customFormat="1" x14ac:dyDescent="0.25">
      <c r="E273" s="441"/>
    </row>
    <row r="274" spans="5:5" s="324" customFormat="1" x14ac:dyDescent="0.25">
      <c r="E274" s="441"/>
    </row>
    <row r="275" spans="5:5" s="324" customFormat="1" x14ac:dyDescent="0.25">
      <c r="E275" s="441"/>
    </row>
    <row r="276" spans="5:5" s="324" customFormat="1" x14ac:dyDescent="0.25">
      <c r="E276" s="441"/>
    </row>
    <row r="277" spans="5:5" s="324" customFormat="1" x14ac:dyDescent="0.25">
      <c r="E277" s="441"/>
    </row>
    <row r="278" spans="5:5" s="324" customFormat="1" x14ac:dyDescent="0.25">
      <c r="E278" s="441"/>
    </row>
    <row r="279" spans="5:5" s="324" customFormat="1" x14ac:dyDescent="0.25">
      <c r="E279" s="441"/>
    </row>
    <row r="280" spans="5:5" s="324" customFormat="1" x14ac:dyDescent="0.25">
      <c r="E280" s="441"/>
    </row>
    <row r="281" spans="5:5" s="324" customFormat="1" x14ac:dyDescent="0.25">
      <c r="E281" s="441"/>
    </row>
    <row r="282" spans="5:5" s="324" customFormat="1" x14ac:dyDescent="0.25">
      <c r="E282" s="441"/>
    </row>
    <row r="283" spans="5:5" s="324" customFormat="1" x14ac:dyDescent="0.25">
      <c r="E283" s="441"/>
    </row>
    <row r="284" spans="5:5" s="324" customFormat="1" x14ac:dyDescent="0.25">
      <c r="E284" s="441"/>
    </row>
    <row r="285" spans="5:5" s="324" customFormat="1" x14ac:dyDescent="0.25">
      <c r="E285" s="441"/>
    </row>
    <row r="286" spans="5:5" s="324" customFormat="1" x14ac:dyDescent="0.25">
      <c r="E286" s="441"/>
    </row>
    <row r="287" spans="5:5" s="324" customFormat="1" x14ac:dyDescent="0.25">
      <c r="E287" s="441"/>
    </row>
    <row r="288" spans="5:5" s="324" customFormat="1" x14ac:dyDescent="0.25">
      <c r="E288" s="441"/>
    </row>
    <row r="289" spans="5:5" s="324" customFormat="1" x14ac:dyDescent="0.25">
      <c r="E289" s="441"/>
    </row>
    <row r="290" spans="5:5" s="324" customFormat="1" x14ac:dyDescent="0.25">
      <c r="E290" s="441"/>
    </row>
    <row r="291" spans="5:5" s="324" customFormat="1" x14ac:dyDescent="0.25">
      <c r="E291" s="441"/>
    </row>
    <row r="292" spans="5:5" s="324" customFormat="1" x14ac:dyDescent="0.25">
      <c r="E292" s="441"/>
    </row>
    <row r="293" spans="5:5" s="324" customFormat="1" x14ac:dyDescent="0.25">
      <c r="E293" s="441"/>
    </row>
    <row r="294" spans="5:5" s="324" customFormat="1" x14ac:dyDescent="0.25">
      <c r="E294" s="441"/>
    </row>
    <row r="295" spans="5:5" s="324" customFormat="1" x14ac:dyDescent="0.25">
      <c r="E295" s="441"/>
    </row>
    <row r="296" spans="5:5" s="324" customFormat="1" x14ac:dyDescent="0.25">
      <c r="E296" s="441"/>
    </row>
    <row r="297" spans="5:5" s="324" customFormat="1" x14ac:dyDescent="0.25">
      <c r="E297" s="441"/>
    </row>
    <row r="298" spans="5:5" s="324" customFormat="1" x14ac:dyDescent="0.25">
      <c r="E298" s="441"/>
    </row>
    <row r="299" spans="5:5" s="324" customFormat="1" x14ac:dyDescent="0.25">
      <c r="E299" s="441"/>
    </row>
    <row r="300" spans="5:5" s="324" customFormat="1" x14ac:dyDescent="0.25">
      <c r="E300" s="441"/>
    </row>
    <row r="301" spans="5:5" s="324" customFormat="1" x14ac:dyDescent="0.25">
      <c r="E301" s="441"/>
    </row>
    <row r="302" spans="5:5" s="324" customFormat="1" x14ac:dyDescent="0.25">
      <c r="E302" s="441"/>
    </row>
    <row r="303" spans="5:5" s="324" customFormat="1" x14ac:dyDescent="0.25">
      <c r="E303" s="441"/>
    </row>
    <row r="304" spans="5:5" s="324" customFormat="1" x14ac:dyDescent="0.25">
      <c r="E304" s="441"/>
    </row>
    <row r="305" spans="5:5" s="324" customFormat="1" x14ac:dyDescent="0.25">
      <c r="E305" s="441"/>
    </row>
    <row r="306" spans="5:5" s="324" customFormat="1" x14ac:dyDescent="0.25">
      <c r="E306" s="441"/>
    </row>
    <row r="307" spans="5:5" s="324" customFormat="1" x14ac:dyDescent="0.25">
      <c r="E307" s="441"/>
    </row>
    <row r="308" spans="5:5" s="324" customFormat="1" x14ac:dyDescent="0.25">
      <c r="E308" s="441"/>
    </row>
    <row r="309" spans="5:5" s="324" customFormat="1" x14ac:dyDescent="0.25">
      <c r="E309" s="441"/>
    </row>
    <row r="310" spans="5:5" s="324" customFormat="1" x14ac:dyDescent="0.25">
      <c r="E310" s="441"/>
    </row>
    <row r="311" spans="5:5" s="324" customFormat="1" x14ac:dyDescent="0.25">
      <c r="E311" s="441"/>
    </row>
    <row r="312" spans="5:5" s="324" customFormat="1" x14ac:dyDescent="0.25">
      <c r="E312" s="441"/>
    </row>
    <row r="313" spans="5:5" s="324" customFormat="1" x14ac:dyDescent="0.25">
      <c r="E313" s="441"/>
    </row>
    <row r="314" spans="5:5" s="324" customFormat="1" x14ac:dyDescent="0.25">
      <c r="E314" s="441"/>
    </row>
    <row r="315" spans="5:5" s="324" customFormat="1" x14ac:dyDescent="0.25">
      <c r="E315" s="441"/>
    </row>
    <row r="316" spans="5:5" s="324" customFormat="1" x14ac:dyDescent="0.25">
      <c r="E316" s="441"/>
    </row>
    <row r="317" spans="5:5" s="324" customFormat="1" x14ac:dyDescent="0.25">
      <c r="E317" s="441"/>
    </row>
    <row r="318" spans="5:5" s="324" customFormat="1" x14ac:dyDescent="0.25">
      <c r="E318" s="441"/>
    </row>
    <row r="319" spans="5:5" s="324" customFormat="1" x14ac:dyDescent="0.25">
      <c r="E319" s="441"/>
    </row>
    <row r="320" spans="5:5" s="324" customFormat="1" x14ac:dyDescent="0.25">
      <c r="E320" s="441"/>
    </row>
    <row r="321" spans="5:5" s="324" customFormat="1" x14ac:dyDescent="0.25">
      <c r="E321" s="441"/>
    </row>
    <row r="322" spans="5:5" s="324" customFormat="1" x14ac:dyDescent="0.25">
      <c r="E322" s="441"/>
    </row>
    <row r="323" spans="5:5" s="324" customFormat="1" x14ac:dyDescent="0.25">
      <c r="E323" s="441"/>
    </row>
    <row r="324" spans="5:5" s="324" customFormat="1" x14ac:dyDescent="0.25">
      <c r="E324" s="441"/>
    </row>
    <row r="325" spans="5:5" s="324" customFormat="1" x14ac:dyDescent="0.25">
      <c r="E325" s="441"/>
    </row>
    <row r="326" spans="5:5" s="324" customFormat="1" x14ac:dyDescent="0.25">
      <c r="E326" s="441"/>
    </row>
    <row r="327" spans="5:5" s="324" customFormat="1" x14ac:dyDescent="0.25">
      <c r="E327" s="441"/>
    </row>
    <row r="328" spans="5:5" s="324" customFormat="1" x14ac:dyDescent="0.25">
      <c r="E328" s="441"/>
    </row>
    <row r="329" spans="5:5" s="324" customFormat="1" x14ac:dyDescent="0.25">
      <c r="E329" s="441"/>
    </row>
    <row r="330" spans="5:5" s="324" customFormat="1" x14ac:dyDescent="0.25">
      <c r="E330" s="441"/>
    </row>
    <row r="331" spans="5:5" s="324" customFormat="1" x14ac:dyDescent="0.25">
      <c r="E331" s="441"/>
    </row>
    <row r="332" spans="5:5" s="324" customFormat="1" x14ac:dyDescent="0.25">
      <c r="E332" s="441"/>
    </row>
    <row r="333" spans="5:5" s="324" customFormat="1" x14ac:dyDescent="0.25">
      <c r="E333" s="441"/>
    </row>
    <row r="334" spans="5:5" s="324" customFormat="1" x14ac:dyDescent="0.25">
      <c r="E334" s="441"/>
    </row>
    <row r="335" spans="5:5" s="324" customFormat="1" x14ac:dyDescent="0.25">
      <c r="E335" s="441"/>
    </row>
    <row r="336" spans="5:5" s="324" customFormat="1" x14ac:dyDescent="0.25">
      <c r="E336" s="441"/>
    </row>
    <row r="337" spans="5:5" s="324" customFormat="1" x14ac:dyDescent="0.25">
      <c r="E337" s="441"/>
    </row>
    <row r="338" spans="5:5" s="324" customFormat="1" x14ac:dyDescent="0.25">
      <c r="E338" s="441"/>
    </row>
    <row r="339" spans="5:5" s="324" customFormat="1" x14ac:dyDescent="0.25">
      <c r="E339" s="441"/>
    </row>
    <row r="340" spans="5:5" s="324" customFormat="1" x14ac:dyDescent="0.25">
      <c r="E340" s="441"/>
    </row>
    <row r="341" spans="5:5" s="324" customFormat="1" x14ac:dyDescent="0.25">
      <c r="E341" s="441"/>
    </row>
    <row r="342" spans="5:5" s="324" customFormat="1" x14ac:dyDescent="0.25">
      <c r="E342" s="441"/>
    </row>
    <row r="343" spans="5:5" s="324" customFormat="1" x14ac:dyDescent="0.25">
      <c r="E343" s="441"/>
    </row>
    <row r="344" spans="5:5" s="324" customFormat="1" x14ac:dyDescent="0.25">
      <c r="E344" s="441"/>
    </row>
    <row r="345" spans="5:5" s="324" customFormat="1" x14ac:dyDescent="0.25">
      <c r="E345" s="441"/>
    </row>
    <row r="346" spans="5:5" s="324" customFormat="1" x14ac:dyDescent="0.25">
      <c r="E346" s="441"/>
    </row>
    <row r="347" spans="5:5" s="324" customFormat="1" x14ac:dyDescent="0.25">
      <c r="E347" s="441"/>
    </row>
    <row r="348" spans="5:5" s="324" customFormat="1" x14ac:dyDescent="0.25">
      <c r="E348" s="441"/>
    </row>
    <row r="349" spans="5:5" s="324" customFormat="1" x14ac:dyDescent="0.25">
      <c r="E349" s="441"/>
    </row>
    <row r="350" spans="5:5" s="324" customFormat="1" x14ac:dyDescent="0.25">
      <c r="E350" s="441"/>
    </row>
    <row r="351" spans="5:5" s="324" customFormat="1" x14ac:dyDescent="0.25">
      <c r="E351" s="441"/>
    </row>
    <row r="352" spans="5:5" s="324" customFormat="1" x14ac:dyDescent="0.25">
      <c r="E352" s="441"/>
    </row>
    <row r="353" spans="5:5" s="324" customFormat="1" x14ac:dyDescent="0.25">
      <c r="E353" s="441"/>
    </row>
    <row r="354" spans="5:5" s="324" customFormat="1" x14ac:dyDescent="0.25">
      <c r="E354" s="441"/>
    </row>
    <row r="355" spans="5:5" s="324" customFormat="1" x14ac:dyDescent="0.25">
      <c r="E355" s="441"/>
    </row>
    <row r="356" spans="5:5" s="324" customFormat="1" x14ac:dyDescent="0.25">
      <c r="E356" s="441"/>
    </row>
    <row r="357" spans="5:5" s="324" customFormat="1" x14ac:dyDescent="0.25">
      <c r="E357" s="441"/>
    </row>
    <row r="358" spans="5:5" s="324" customFormat="1" x14ac:dyDescent="0.25">
      <c r="E358" s="441"/>
    </row>
    <row r="359" spans="5:5" s="324" customFormat="1" x14ac:dyDescent="0.25">
      <c r="E359" s="441"/>
    </row>
    <row r="360" spans="5:5" s="324" customFormat="1" x14ac:dyDescent="0.25">
      <c r="E360" s="441"/>
    </row>
    <row r="361" spans="5:5" s="324" customFormat="1" x14ac:dyDescent="0.25">
      <c r="E361" s="441"/>
    </row>
    <row r="362" spans="5:5" s="324" customFormat="1" x14ac:dyDescent="0.25">
      <c r="E362" s="441"/>
    </row>
    <row r="363" spans="5:5" s="324" customFormat="1" x14ac:dyDescent="0.25">
      <c r="E363" s="441"/>
    </row>
    <row r="364" spans="5:5" s="324" customFormat="1" x14ac:dyDescent="0.25">
      <c r="E364" s="441"/>
    </row>
    <row r="365" spans="5:5" s="324" customFormat="1" x14ac:dyDescent="0.25">
      <c r="E365" s="441"/>
    </row>
    <row r="366" spans="5:5" s="324" customFormat="1" x14ac:dyDescent="0.25">
      <c r="E366" s="441"/>
    </row>
    <row r="367" spans="5:5" s="324" customFormat="1" x14ac:dyDescent="0.25">
      <c r="E367" s="441"/>
    </row>
    <row r="368" spans="5:5" s="324" customFormat="1" x14ac:dyDescent="0.25">
      <c r="E368" s="441"/>
    </row>
    <row r="369" spans="5:5" s="324" customFormat="1" x14ac:dyDescent="0.25">
      <c r="E369" s="441"/>
    </row>
    <row r="370" spans="5:5" s="324" customFormat="1" x14ac:dyDescent="0.25">
      <c r="E370" s="441"/>
    </row>
    <row r="371" spans="5:5" s="324" customFormat="1" x14ac:dyDescent="0.25">
      <c r="E371" s="441"/>
    </row>
    <row r="372" spans="5:5" s="324" customFormat="1" x14ac:dyDescent="0.25">
      <c r="E372" s="441"/>
    </row>
    <row r="373" spans="5:5" s="324" customFormat="1" x14ac:dyDescent="0.25">
      <c r="E373" s="441"/>
    </row>
    <row r="374" spans="5:5" s="324" customFormat="1" x14ac:dyDescent="0.25">
      <c r="E374" s="441"/>
    </row>
    <row r="375" spans="5:5" s="324" customFormat="1" x14ac:dyDescent="0.25">
      <c r="E375" s="441"/>
    </row>
    <row r="376" spans="5:5" s="324" customFormat="1" x14ac:dyDescent="0.25">
      <c r="E376" s="441"/>
    </row>
    <row r="377" spans="5:5" s="324" customFormat="1" x14ac:dyDescent="0.25">
      <c r="E377" s="441"/>
    </row>
    <row r="378" spans="5:5" s="324" customFormat="1" x14ac:dyDescent="0.25">
      <c r="E378" s="441"/>
    </row>
    <row r="379" spans="5:5" s="324" customFormat="1" x14ac:dyDescent="0.25">
      <c r="E379" s="441"/>
    </row>
    <row r="380" spans="5:5" s="324" customFormat="1" x14ac:dyDescent="0.25">
      <c r="E380" s="441"/>
    </row>
    <row r="381" spans="5:5" s="324" customFormat="1" x14ac:dyDescent="0.25">
      <c r="E381" s="441"/>
    </row>
    <row r="382" spans="5:5" s="324" customFormat="1" x14ac:dyDescent="0.25">
      <c r="E382" s="441"/>
    </row>
    <row r="383" spans="5:5" s="324" customFormat="1" x14ac:dyDescent="0.25">
      <c r="E383" s="441"/>
    </row>
    <row r="384" spans="5:5" s="324" customFormat="1" x14ac:dyDescent="0.25">
      <c r="E384" s="441"/>
    </row>
    <row r="385" spans="5:5" s="324" customFormat="1" x14ac:dyDescent="0.25">
      <c r="E385" s="441"/>
    </row>
    <row r="386" spans="5:5" s="324" customFormat="1" x14ac:dyDescent="0.25">
      <c r="E386" s="441"/>
    </row>
    <row r="387" spans="5:5" s="324" customFormat="1" x14ac:dyDescent="0.25">
      <c r="E387" s="441"/>
    </row>
    <row r="388" spans="5:5" s="324" customFormat="1" x14ac:dyDescent="0.25">
      <c r="E388" s="441"/>
    </row>
    <row r="389" spans="5:5" s="324" customFormat="1" x14ac:dyDescent="0.25">
      <c r="E389" s="441"/>
    </row>
    <row r="390" spans="5:5" s="324" customFormat="1" x14ac:dyDescent="0.25">
      <c r="E390" s="441"/>
    </row>
    <row r="391" spans="5:5" s="324" customFormat="1" x14ac:dyDescent="0.25">
      <c r="E391" s="441"/>
    </row>
    <row r="392" spans="5:5" s="324" customFormat="1" x14ac:dyDescent="0.25">
      <c r="E392" s="441"/>
    </row>
    <row r="393" spans="5:5" s="324" customFormat="1" x14ac:dyDescent="0.25">
      <c r="E393" s="441"/>
    </row>
    <row r="394" spans="5:5" s="324" customFormat="1" x14ac:dyDescent="0.25">
      <c r="E394" s="441"/>
    </row>
    <row r="395" spans="5:5" s="324" customFormat="1" x14ac:dyDescent="0.25">
      <c r="E395" s="441"/>
    </row>
    <row r="396" spans="5:5" s="324" customFormat="1" x14ac:dyDescent="0.25">
      <c r="E396" s="441"/>
    </row>
    <row r="397" spans="5:5" s="324" customFormat="1" x14ac:dyDescent="0.25">
      <c r="E397" s="441"/>
    </row>
    <row r="398" spans="5:5" s="324" customFormat="1" x14ac:dyDescent="0.25">
      <c r="E398" s="441"/>
    </row>
    <row r="399" spans="5:5" s="324" customFormat="1" x14ac:dyDescent="0.25">
      <c r="E399" s="441"/>
    </row>
    <row r="400" spans="5:5" s="324" customFormat="1" x14ac:dyDescent="0.25">
      <c r="E400" s="441"/>
    </row>
    <row r="401" spans="5:5" s="324" customFormat="1" x14ac:dyDescent="0.25">
      <c r="E401" s="441"/>
    </row>
  </sheetData>
  <mergeCells count="26">
    <mergeCell ref="C20:L23"/>
    <mergeCell ref="C10:L12"/>
    <mergeCell ref="D15:H15"/>
    <mergeCell ref="I15:L15"/>
    <mergeCell ref="D16:H16"/>
    <mergeCell ref="I16:L16"/>
    <mergeCell ref="D26:H26"/>
    <mergeCell ref="I26:L26"/>
    <mergeCell ref="D27:H27"/>
    <mergeCell ref="I27:L27"/>
    <mergeCell ref="D28:H28"/>
    <mergeCell ref="I28:L28"/>
    <mergeCell ref="D51:H51"/>
    <mergeCell ref="I51:L51"/>
    <mergeCell ref="C32:L34"/>
    <mergeCell ref="D37:H37"/>
    <mergeCell ref="I37:L37"/>
    <mergeCell ref="D38:H38"/>
    <mergeCell ref="I38:L38"/>
    <mergeCell ref="D39:H39"/>
    <mergeCell ref="I39:L39"/>
    <mergeCell ref="C43:L46"/>
    <mergeCell ref="D49:H49"/>
    <mergeCell ref="I49:L49"/>
    <mergeCell ref="D50:H50"/>
    <mergeCell ref="I50:L50"/>
  </mergeCells>
  <hyperlinks>
    <hyperlink ref="I50:L50" location="Emissions!A1" display="2020 Data Pack: Emissions" xr:uid="{62FD12A1-6F5B-4119-8C6B-328F668B0389}"/>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52120-5C89-4729-90C7-5326F843A986}">
  <sheetPr>
    <tabColor rgb="FF015890"/>
    <pageSetUpPr autoPageBreaks="0"/>
  </sheetPr>
  <dimension ref="A2:Q304"/>
  <sheetViews>
    <sheetView showGridLines="0" tabSelected="1" zoomScaleNormal="100" workbookViewId="0">
      <pane ySplit="9" topLeftCell="A61" activePane="bottomLeft" state="frozen"/>
      <selection pane="bottomLeft" activeCell="U7" sqref="U7"/>
    </sheetView>
  </sheetViews>
  <sheetFormatPr defaultRowHeight="11.25" x14ac:dyDescent="0.25"/>
  <cols>
    <col min="1" max="1" width="2.140625" style="308" customWidth="1"/>
    <col min="2" max="4" width="10.140625" style="324" customWidth="1"/>
    <col min="5" max="5" width="10.140625" style="441" customWidth="1"/>
    <col min="6" max="13" width="10.140625" style="324" customWidth="1"/>
    <col min="14" max="16384" width="9.140625" style="308"/>
  </cols>
  <sheetData>
    <row r="2" spans="1:13" s="312" customFormat="1" ht="14.25" x14ac:dyDescent="0.25">
      <c r="A2" s="308"/>
      <c r="B2" s="309"/>
      <c r="C2" s="310"/>
      <c r="D2" s="310"/>
      <c r="E2" s="310"/>
      <c r="F2" s="310"/>
      <c r="G2" s="310"/>
      <c r="H2" s="310"/>
      <c r="I2" s="310"/>
      <c r="J2" s="310"/>
      <c r="K2" s="310"/>
      <c r="L2" s="310"/>
      <c r="M2" s="311"/>
    </row>
    <row r="3" spans="1:13" s="314" customFormat="1" ht="12" x14ac:dyDescent="0.25">
      <c r="B3" s="313"/>
      <c r="E3" s="315"/>
      <c r="M3" s="316"/>
    </row>
    <row r="4" spans="1:13" s="312" customFormat="1" ht="30.75" customHeight="1" thickBot="1" x14ac:dyDescent="0.3">
      <c r="A4" s="314"/>
      <c r="B4" s="317"/>
      <c r="C4" s="318"/>
      <c r="D4" s="319" t="s">
        <v>654</v>
      </c>
      <c r="E4" s="320"/>
      <c r="F4" s="321"/>
      <c r="G4" s="321"/>
      <c r="H4" s="321"/>
      <c r="I4" s="321"/>
      <c r="J4" s="321"/>
      <c r="K4" s="321"/>
      <c r="L4" s="321"/>
      <c r="M4" s="322"/>
    </row>
    <row r="5" spans="1:13" s="323" customFormat="1" ht="28.5" customHeight="1" thickBot="1" x14ac:dyDescent="0.3">
      <c r="A5" s="314"/>
      <c r="B5" s="113"/>
      <c r="C5" s="114"/>
      <c r="D5" s="115" t="s">
        <v>655</v>
      </c>
      <c r="E5" s="116"/>
      <c r="F5" s="117"/>
      <c r="G5" s="118"/>
      <c r="H5" s="118"/>
      <c r="I5" s="118"/>
      <c r="J5" s="118"/>
      <c r="K5" s="118"/>
      <c r="L5" s="118"/>
      <c r="M5" s="119"/>
    </row>
    <row r="6" spans="1:13" ht="12" x14ac:dyDescent="0.2">
      <c r="A6" s="314"/>
      <c r="B6" s="76"/>
      <c r="D6" s="325"/>
      <c r="E6" s="326"/>
      <c r="F6" s="325"/>
      <c r="M6" s="74"/>
    </row>
    <row r="7" spans="1:13" x14ac:dyDescent="0.2">
      <c r="B7" s="76"/>
      <c r="D7" s="325"/>
      <c r="E7" s="326"/>
      <c r="F7" s="325"/>
      <c r="M7" s="74"/>
    </row>
    <row r="8" spans="1:13" x14ac:dyDescent="0.2">
      <c r="B8" s="76"/>
      <c r="C8" s="327"/>
      <c r="D8" s="326"/>
      <c r="E8" s="326"/>
      <c r="F8" s="325"/>
      <c r="M8" s="74"/>
    </row>
    <row r="9" spans="1:13" x14ac:dyDescent="0.2">
      <c r="B9" s="76"/>
      <c r="C9" s="327"/>
      <c r="D9" s="326"/>
      <c r="E9" s="326"/>
      <c r="F9" s="325"/>
      <c r="M9" s="74"/>
    </row>
    <row r="10" spans="1:13" s="129" customFormat="1" ht="18.75" customHeight="1" x14ac:dyDescent="0.25">
      <c r="A10" s="328"/>
      <c r="B10" s="125" t="s">
        <v>660</v>
      </c>
      <c r="C10" s="123" t="s">
        <v>661</v>
      </c>
      <c r="D10" s="126"/>
      <c r="E10" s="126"/>
      <c r="F10" s="126"/>
      <c r="G10" s="127"/>
      <c r="H10" s="127"/>
      <c r="I10" s="127"/>
      <c r="J10" s="127"/>
      <c r="K10" s="127"/>
      <c r="L10" s="127"/>
      <c r="M10" s="128"/>
    </row>
    <row r="11" spans="1:13" s="324" customFormat="1" x14ac:dyDescent="0.2">
      <c r="B11" s="329"/>
      <c r="C11" s="330"/>
      <c r="D11" s="444"/>
      <c r="E11" s="444"/>
      <c r="F11" s="444"/>
      <c r="G11" s="331"/>
      <c r="H11" s="331"/>
      <c r="I11" s="331"/>
      <c r="J11" s="331"/>
      <c r="K11" s="331"/>
      <c r="L11" s="331"/>
      <c r="M11" s="85"/>
    </row>
    <row r="12" spans="1:13" s="574" customFormat="1" x14ac:dyDescent="0.25">
      <c r="A12" s="568"/>
      <c r="B12" s="569"/>
      <c r="C12" s="570" t="s">
        <v>662</v>
      </c>
      <c r="D12" s="571"/>
      <c r="E12" s="572"/>
      <c r="F12" s="572"/>
      <c r="G12" s="572"/>
      <c r="H12" s="572"/>
      <c r="I12" s="572"/>
      <c r="J12" s="572"/>
      <c r="K12" s="572"/>
      <c r="L12" s="572"/>
      <c r="M12" s="573"/>
    </row>
    <row r="13" spans="1:13" s="324" customFormat="1" ht="11.25" customHeight="1" x14ac:dyDescent="0.2">
      <c r="B13" s="329"/>
      <c r="C13" s="646" t="s">
        <v>122</v>
      </c>
      <c r="D13" s="680" t="s">
        <v>663</v>
      </c>
      <c r="E13" s="680"/>
      <c r="F13" s="680"/>
      <c r="G13" s="680"/>
      <c r="H13" s="575" t="s">
        <v>95</v>
      </c>
      <c r="I13" s="772" t="s">
        <v>1089</v>
      </c>
      <c r="J13" s="772"/>
      <c r="K13" s="772"/>
      <c r="L13" s="772"/>
      <c r="M13" s="85"/>
    </row>
    <row r="14" spans="1:13" s="324" customFormat="1" ht="11.25" customHeight="1" x14ac:dyDescent="0.2">
      <c r="B14" s="329"/>
      <c r="C14" s="646" t="s">
        <v>665</v>
      </c>
      <c r="D14" s="680" t="s">
        <v>666</v>
      </c>
      <c r="E14" s="680"/>
      <c r="F14" s="680"/>
      <c r="G14" s="680"/>
      <c r="H14" s="575" t="s">
        <v>95</v>
      </c>
      <c r="I14" s="773" t="s">
        <v>1090</v>
      </c>
      <c r="J14" s="773"/>
      <c r="K14" s="773"/>
      <c r="L14" s="773"/>
      <c r="M14" s="85"/>
    </row>
    <row r="15" spans="1:13" s="324" customFormat="1" ht="11.25" customHeight="1" x14ac:dyDescent="0.2">
      <c r="B15" s="329"/>
      <c r="C15" s="646" t="s">
        <v>668</v>
      </c>
      <c r="D15" s="680" t="s">
        <v>669</v>
      </c>
      <c r="E15" s="680"/>
      <c r="F15" s="680"/>
      <c r="G15" s="680"/>
      <c r="H15" s="575" t="s">
        <v>95</v>
      </c>
      <c r="I15" s="773" t="s">
        <v>670</v>
      </c>
      <c r="J15" s="773"/>
      <c r="K15" s="773"/>
      <c r="L15" s="773"/>
      <c r="M15" s="85"/>
    </row>
    <row r="16" spans="1:13" s="324" customFormat="1" ht="11.25" customHeight="1" x14ac:dyDescent="0.2">
      <c r="B16" s="329"/>
      <c r="C16" s="646" t="s">
        <v>121</v>
      </c>
      <c r="D16" s="680" t="s">
        <v>671</v>
      </c>
      <c r="E16" s="680"/>
      <c r="F16" s="680"/>
      <c r="G16" s="680"/>
      <c r="H16" s="575" t="s">
        <v>95</v>
      </c>
      <c r="I16" s="772" t="s">
        <v>1091</v>
      </c>
      <c r="J16" s="772"/>
      <c r="K16" s="772"/>
      <c r="L16" s="772"/>
      <c r="M16" s="85"/>
    </row>
    <row r="17" spans="2:13" s="324" customFormat="1" ht="17.25" customHeight="1" x14ac:dyDescent="0.2">
      <c r="B17" s="329"/>
      <c r="C17" s="680" t="s">
        <v>672</v>
      </c>
      <c r="D17" s="680" t="s">
        <v>673</v>
      </c>
      <c r="E17" s="680"/>
      <c r="F17" s="680"/>
      <c r="G17" s="680"/>
      <c r="H17" s="680" t="s">
        <v>95</v>
      </c>
      <c r="I17" s="773" t="s">
        <v>674</v>
      </c>
      <c r="J17" s="773"/>
      <c r="K17" s="773"/>
      <c r="L17" s="773"/>
      <c r="M17" s="85"/>
    </row>
    <row r="18" spans="2:13" s="324" customFormat="1" ht="17.25" customHeight="1" x14ac:dyDescent="0.2">
      <c r="B18" s="329"/>
      <c r="C18" s="699"/>
      <c r="D18" s="699"/>
      <c r="E18" s="699"/>
      <c r="F18" s="699"/>
      <c r="G18" s="699"/>
      <c r="H18" s="699"/>
      <c r="I18" s="774"/>
      <c r="J18" s="774"/>
      <c r="K18" s="774"/>
      <c r="L18" s="774"/>
      <c r="M18" s="85"/>
    </row>
    <row r="19" spans="2:13" s="324" customFormat="1" x14ac:dyDescent="0.2">
      <c r="B19" s="329"/>
      <c r="C19" s="646" t="s">
        <v>675</v>
      </c>
      <c r="D19" s="680" t="s">
        <v>676</v>
      </c>
      <c r="E19" s="680"/>
      <c r="F19" s="680"/>
      <c r="G19" s="680"/>
      <c r="H19" s="575" t="s">
        <v>95</v>
      </c>
      <c r="I19" s="775" t="s">
        <v>667</v>
      </c>
      <c r="J19" s="775"/>
      <c r="K19" s="775"/>
      <c r="L19" s="775"/>
      <c r="M19" s="85"/>
    </row>
    <row r="20" spans="2:13" s="324" customFormat="1" ht="11.25" customHeight="1" x14ac:dyDescent="0.2">
      <c r="B20" s="329"/>
      <c r="C20" s="680" t="s">
        <v>120</v>
      </c>
      <c r="D20" s="680" t="s">
        <v>677</v>
      </c>
      <c r="E20" s="680"/>
      <c r="F20" s="680"/>
      <c r="G20" s="680"/>
      <c r="H20" s="680" t="s">
        <v>95</v>
      </c>
      <c r="I20" s="776" t="s">
        <v>1092</v>
      </c>
      <c r="J20" s="776"/>
      <c r="K20" s="776"/>
      <c r="L20" s="776"/>
      <c r="M20" s="85"/>
    </row>
    <row r="21" spans="2:13" s="324" customFormat="1" ht="11.25" customHeight="1" x14ac:dyDescent="0.2">
      <c r="B21" s="329"/>
      <c r="C21" s="699"/>
      <c r="D21" s="699"/>
      <c r="E21" s="699"/>
      <c r="F21" s="699"/>
      <c r="G21" s="699"/>
      <c r="H21" s="699"/>
      <c r="I21" s="777"/>
      <c r="J21" s="777"/>
      <c r="K21" s="777"/>
      <c r="L21" s="777"/>
      <c r="M21" s="85"/>
    </row>
    <row r="22" spans="2:13" s="324" customFormat="1" ht="11.25" customHeight="1" x14ac:dyDescent="0.2">
      <c r="B22" s="329"/>
      <c r="C22" s="699"/>
      <c r="D22" s="699"/>
      <c r="E22" s="699"/>
      <c r="F22" s="699"/>
      <c r="G22" s="699"/>
      <c r="H22" s="699"/>
      <c r="I22" s="776" t="s">
        <v>1093</v>
      </c>
      <c r="J22" s="776"/>
      <c r="K22" s="776"/>
      <c r="L22" s="776"/>
      <c r="M22" s="85"/>
    </row>
    <row r="23" spans="2:13" s="324" customFormat="1" ht="11.25" customHeight="1" x14ac:dyDescent="0.2">
      <c r="B23" s="329"/>
      <c r="C23" s="699"/>
      <c r="D23" s="699"/>
      <c r="E23" s="699"/>
      <c r="F23" s="699"/>
      <c r="G23" s="699"/>
      <c r="H23" s="699"/>
      <c r="I23" s="777"/>
      <c r="J23" s="777"/>
      <c r="K23" s="777"/>
      <c r="L23" s="777"/>
      <c r="M23" s="85"/>
    </row>
    <row r="24" spans="2:13" s="324" customFormat="1" ht="11.25" customHeight="1" x14ac:dyDescent="0.2">
      <c r="B24" s="329"/>
      <c r="C24" s="699"/>
      <c r="D24" s="699"/>
      <c r="E24" s="699"/>
      <c r="F24" s="699"/>
      <c r="G24" s="699"/>
      <c r="H24" s="699"/>
      <c r="I24" s="773" t="s">
        <v>1094</v>
      </c>
      <c r="J24" s="773"/>
      <c r="K24" s="773"/>
      <c r="L24" s="773"/>
      <c r="M24" s="85"/>
    </row>
    <row r="25" spans="2:13" s="324" customFormat="1" x14ac:dyDescent="0.2">
      <c r="B25" s="329"/>
      <c r="C25" s="699"/>
      <c r="D25" s="699"/>
      <c r="E25" s="699"/>
      <c r="F25" s="699"/>
      <c r="G25" s="699"/>
      <c r="H25" s="699"/>
      <c r="I25" s="778"/>
      <c r="J25" s="778"/>
      <c r="K25" s="778"/>
      <c r="L25" s="778"/>
      <c r="M25" s="85"/>
    </row>
    <row r="26" spans="2:13" s="324" customFormat="1" ht="11.25" customHeight="1" x14ac:dyDescent="0.2">
      <c r="B26" s="329"/>
      <c r="C26" s="699"/>
      <c r="D26" s="699"/>
      <c r="E26" s="699"/>
      <c r="F26" s="699"/>
      <c r="G26" s="699"/>
      <c r="H26" s="699"/>
      <c r="I26" s="773" t="s">
        <v>1095</v>
      </c>
      <c r="J26" s="773"/>
      <c r="K26" s="773"/>
      <c r="L26" s="773"/>
      <c r="M26" s="85"/>
    </row>
    <row r="27" spans="2:13" s="324" customFormat="1" ht="11.25" customHeight="1" x14ac:dyDescent="0.2">
      <c r="B27" s="329"/>
      <c r="C27" s="699"/>
      <c r="D27" s="699"/>
      <c r="E27" s="699"/>
      <c r="F27" s="699"/>
      <c r="G27" s="699"/>
      <c r="H27" s="699"/>
      <c r="I27" s="778"/>
      <c r="J27" s="778"/>
      <c r="K27" s="778"/>
      <c r="L27" s="778"/>
      <c r="M27" s="85"/>
    </row>
    <row r="28" spans="2:13" s="324" customFormat="1" ht="11.25" customHeight="1" x14ac:dyDescent="0.2">
      <c r="B28" s="329"/>
      <c r="C28" s="699"/>
      <c r="D28" s="699"/>
      <c r="E28" s="699"/>
      <c r="F28" s="699"/>
      <c r="G28" s="699"/>
      <c r="H28" s="699"/>
      <c r="I28" s="776" t="s">
        <v>1096</v>
      </c>
      <c r="J28" s="776"/>
      <c r="K28" s="776"/>
      <c r="L28" s="776"/>
      <c r="M28" s="85"/>
    </row>
    <row r="29" spans="2:13" s="324" customFormat="1" ht="11.25" customHeight="1" x14ac:dyDescent="0.2">
      <c r="B29" s="329"/>
      <c r="C29" s="699"/>
      <c r="D29" s="699"/>
      <c r="E29" s="699"/>
      <c r="F29" s="699"/>
      <c r="G29" s="699"/>
      <c r="H29" s="699"/>
      <c r="I29" s="779"/>
      <c r="J29" s="779"/>
      <c r="K29" s="779"/>
      <c r="L29" s="779"/>
      <c r="M29" s="85"/>
    </row>
    <row r="30" spans="2:13" s="324" customFormat="1" ht="15" customHeight="1" x14ac:dyDescent="0.2">
      <c r="B30" s="329"/>
      <c r="C30" s="646" t="s">
        <v>683</v>
      </c>
      <c r="D30" s="680" t="s">
        <v>684</v>
      </c>
      <c r="E30" s="680"/>
      <c r="F30" s="680"/>
      <c r="G30" s="680"/>
      <c r="H30" s="575" t="s">
        <v>95</v>
      </c>
      <c r="I30" s="772" t="s">
        <v>863</v>
      </c>
      <c r="J30" s="772"/>
      <c r="K30" s="772"/>
      <c r="L30" s="772"/>
      <c r="M30" s="85"/>
    </row>
    <row r="31" spans="2:13" s="324" customFormat="1" ht="11.25" customHeight="1" x14ac:dyDescent="0.2">
      <c r="B31" s="329"/>
      <c r="C31" s="646" t="s">
        <v>119</v>
      </c>
      <c r="D31" s="680" t="s">
        <v>686</v>
      </c>
      <c r="E31" s="680"/>
      <c r="F31" s="680"/>
      <c r="G31" s="680"/>
      <c r="H31" s="575" t="s">
        <v>95</v>
      </c>
      <c r="I31" s="772" t="s">
        <v>1097</v>
      </c>
      <c r="J31" s="772"/>
      <c r="K31" s="772"/>
      <c r="L31" s="772"/>
      <c r="M31" s="85"/>
    </row>
    <row r="32" spans="2:13" s="324" customFormat="1" ht="11.25" customHeight="1" x14ac:dyDescent="0.2">
      <c r="B32" s="329"/>
      <c r="C32" s="680" t="s">
        <v>118</v>
      </c>
      <c r="D32" s="680" t="s">
        <v>687</v>
      </c>
      <c r="E32" s="680"/>
      <c r="F32" s="680"/>
      <c r="G32" s="680"/>
      <c r="H32" s="680" t="s">
        <v>95</v>
      </c>
      <c r="I32" s="776" t="s">
        <v>1098</v>
      </c>
      <c r="J32" s="776"/>
      <c r="K32" s="776"/>
      <c r="L32" s="776"/>
      <c r="M32" s="85"/>
    </row>
    <row r="33" spans="1:13" s="324" customFormat="1" x14ac:dyDescent="0.2">
      <c r="B33" s="329"/>
      <c r="C33" s="699"/>
      <c r="D33" s="699"/>
      <c r="E33" s="699"/>
      <c r="F33" s="699"/>
      <c r="G33" s="699"/>
      <c r="H33" s="699"/>
      <c r="I33" s="777"/>
      <c r="J33" s="777"/>
      <c r="K33" s="777"/>
      <c r="L33" s="777"/>
      <c r="M33" s="85"/>
    </row>
    <row r="34" spans="1:13" s="324" customFormat="1" ht="11.25" customHeight="1" x14ac:dyDescent="0.2">
      <c r="B34" s="329"/>
      <c r="C34" s="646" t="s">
        <v>117</v>
      </c>
      <c r="D34" s="680" t="s">
        <v>688</v>
      </c>
      <c r="E34" s="680"/>
      <c r="F34" s="680"/>
      <c r="G34" s="680"/>
      <c r="H34" s="575" t="s">
        <v>95</v>
      </c>
      <c r="I34" s="772" t="s">
        <v>1099</v>
      </c>
      <c r="J34" s="772"/>
      <c r="K34" s="772"/>
      <c r="L34" s="772"/>
      <c r="M34" s="85"/>
    </row>
    <row r="35" spans="1:13" s="324" customFormat="1" ht="11.25" customHeight="1" x14ac:dyDescent="0.2">
      <c r="B35" s="329"/>
      <c r="C35" s="646" t="s">
        <v>116</v>
      </c>
      <c r="D35" s="680" t="s">
        <v>689</v>
      </c>
      <c r="E35" s="680"/>
      <c r="F35" s="680"/>
      <c r="G35" s="680"/>
      <c r="H35" s="575" t="s">
        <v>95</v>
      </c>
      <c r="I35" s="772" t="s">
        <v>1100</v>
      </c>
      <c r="J35" s="772"/>
      <c r="K35" s="772"/>
      <c r="L35" s="772"/>
      <c r="M35" s="85"/>
    </row>
    <row r="36" spans="1:13" s="324" customFormat="1" ht="11.25" customHeight="1" x14ac:dyDescent="0.2">
      <c r="B36" s="329"/>
      <c r="C36" s="646" t="s">
        <v>115</v>
      </c>
      <c r="D36" s="680" t="s">
        <v>690</v>
      </c>
      <c r="E36" s="680"/>
      <c r="F36" s="680"/>
      <c r="G36" s="680"/>
      <c r="H36" s="575" t="s">
        <v>95</v>
      </c>
      <c r="I36" s="772" t="s">
        <v>1101</v>
      </c>
      <c r="J36" s="772"/>
      <c r="K36" s="772"/>
      <c r="L36" s="772"/>
      <c r="M36" s="85"/>
    </row>
    <row r="37" spans="1:13" s="324" customFormat="1" x14ac:dyDescent="0.2">
      <c r="B37" s="329"/>
      <c r="C37" s="576"/>
      <c r="D37" s="647"/>
      <c r="E37" s="647"/>
      <c r="F37" s="647"/>
      <c r="G37" s="577"/>
      <c r="H37" s="577"/>
      <c r="I37" s="577"/>
      <c r="J37" s="577"/>
      <c r="K37" s="577"/>
      <c r="L37" s="577"/>
      <c r="M37" s="85"/>
    </row>
    <row r="38" spans="1:13" s="574" customFormat="1" x14ac:dyDescent="0.25">
      <c r="A38" s="568"/>
      <c r="B38" s="569"/>
      <c r="C38" s="570" t="s">
        <v>691</v>
      </c>
      <c r="D38" s="571"/>
      <c r="E38" s="572"/>
      <c r="F38" s="572"/>
      <c r="G38" s="572"/>
      <c r="H38" s="572"/>
      <c r="I38" s="572"/>
      <c r="J38" s="572"/>
      <c r="K38" s="572"/>
      <c r="L38" s="572"/>
      <c r="M38" s="573"/>
    </row>
    <row r="39" spans="1:13" s="324" customFormat="1" ht="11.25" customHeight="1" x14ac:dyDescent="0.2">
      <c r="B39" s="329"/>
      <c r="C39" s="206" t="s">
        <v>114</v>
      </c>
      <c r="D39" s="680" t="s">
        <v>692</v>
      </c>
      <c r="E39" s="680"/>
      <c r="F39" s="680"/>
      <c r="G39" s="680"/>
      <c r="H39" s="575" t="s">
        <v>95</v>
      </c>
      <c r="I39" s="772" t="s">
        <v>1102</v>
      </c>
      <c r="J39" s="772"/>
      <c r="K39" s="772"/>
      <c r="L39" s="772"/>
      <c r="M39" s="85"/>
    </row>
    <row r="40" spans="1:13" s="324" customFormat="1" ht="11.25" customHeight="1" x14ac:dyDescent="0.2">
      <c r="B40" s="329"/>
      <c r="C40" s="206" t="s">
        <v>113</v>
      </c>
      <c r="D40" s="680" t="s">
        <v>693</v>
      </c>
      <c r="E40" s="680"/>
      <c r="F40" s="680"/>
      <c r="G40" s="680"/>
      <c r="H40" s="575"/>
      <c r="I40" s="772" t="s">
        <v>1103</v>
      </c>
      <c r="J40" s="772"/>
      <c r="K40" s="772"/>
      <c r="L40" s="772"/>
      <c r="M40" s="85"/>
    </row>
    <row r="41" spans="1:13" s="324" customFormat="1" x14ac:dyDescent="0.2">
      <c r="B41" s="329"/>
      <c r="C41" s="576"/>
      <c r="D41" s="647"/>
      <c r="E41" s="647"/>
      <c r="F41" s="647"/>
      <c r="G41" s="577"/>
      <c r="H41" s="577"/>
      <c r="I41" s="578"/>
      <c r="J41" s="578"/>
      <c r="K41" s="578"/>
      <c r="L41" s="578"/>
      <c r="M41" s="85"/>
    </row>
    <row r="42" spans="1:13" s="574" customFormat="1" x14ac:dyDescent="0.25">
      <c r="A42" s="568"/>
      <c r="B42" s="569"/>
      <c r="C42" s="570" t="s">
        <v>694</v>
      </c>
      <c r="D42" s="571"/>
      <c r="E42" s="572"/>
      <c r="F42" s="572"/>
      <c r="G42" s="572"/>
      <c r="H42" s="572"/>
      <c r="I42" s="572"/>
      <c r="J42" s="572"/>
      <c r="K42" s="572"/>
      <c r="L42" s="572"/>
      <c r="M42" s="573"/>
    </row>
    <row r="43" spans="1:13" s="324" customFormat="1" ht="47.25" customHeight="1" x14ac:dyDescent="0.2">
      <c r="B43" s="329"/>
      <c r="C43" s="646" t="s">
        <v>112</v>
      </c>
      <c r="D43" s="680" t="s">
        <v>695</v>
      </c>
      <c r="E43" s="680"/>
      <c r="F43" s="680"/>
      <c r="G43" s="680"/>
      <c r="H43" s="205" t="s">
        <v>95</v>
      </c>
      <c r="I43" s="780" t="s">
        <v>1104</v>
      </c>
      <c r="J43" s="773"/>
      <c r="K43" s="773"/>
      <c r="L43" s="773"/>
      <c r="M43" s="85"/>
    </row>
    <row r="44" spans="1:13" s="324" customFormat="1" ht="34.5" customHeight="1" x14ac:dyDescent="0.2">
      <c r="B44" s="329"/>
      <c r="C44" s="646" t="s">
        <v>697</v>
      </c>
      <c r="D44" s="680" t="s">
        <v>698</v>
      </c>
      <c r="E44" s="680"/>
      <c r="F44" s="680"/>
      <c r="G44" s="680"/>
      <c r="H44" s="575"/>
      <c r="I44" s="773" t="s">
        <v>699</v>
      </c>
      <c r="J44" s="773"/>
      <c r="K44" s="773"/>
      <c r="L44" s="773"/>
      <c r="M44" s="85"/>
    </row>
    <row r="45" spans="1:13" s="324" customFormat="1" x14ac:dyDescent="0.2">
      <c r="B45" s="329"/>
      <c r="C45" s="579"/>
      <c r="D45" s="647"/>
      <c r="E45" s="647"/>
      <c r="F45" s="647"/>
      <c r="G45" s="577"/>
      <c r="H45" s="577"/>
      <c r="I45" s="578"/>
      <c r="J45" s="578"/>
      <c r="K45" s="578"/>
      <c r="L45" s="578"/>
      <c r="M45" s="85"/>
    </row>
    <row r="46" spans="1:13" s="574" customFormat="1" x14ac:dyDescent="0.25">
      <c r="A46" s="568"/>
      <c r="B46" s="569"/>
      <c r="C46" s="570" t="s">
        <v>700</v>
      </c>
      <c r="D46" s="571"/>
      <c r="E46" s="572"/>
      <c r="F46" s="572"/>
      <c r="G46" s="572"/>
      <c r="H46" s="572"/>
      <c r="I46" s="572"/>
      <c r="J46" s="572"/>
      <c r="K46" s="572"/>
      <c r="L46" s="572"/>
      <c r="M46" s="573"/>
    </row>
    <row r="47" spans="1:13" s="324" customFormat="1" ht="11.25" customHeight="1" x14ac:dyDescent="0.2">
      <c r="B47" s="329"/>
      <c r="C47" s="646" t="s">
        <v>111</v>
      </c>
      <c r="D47" s="680" t="s">
        <v>701</v>
      </c>
      <c r="E47" s="680"/>
      <c r="F47" s="680"/>
      <c r="G47" s="680"/>
      <c r="H47" s="575" t="s">
        <v>95</v>
      </c>
      <c r="I47" s="772" t="s">
        <v>1105</v>
      </c>
      <c r="J47" s="772"/>
      <c r="K47" s="772"/>
      <c r="L47" s="772"/>
      <c r="M47" s="85"/>
    </row>
    <row r="48" spans="1:13" s="324" customFormat="1" ht="11.25" customHeight="1" x14ac:dyDescent="0.2">
      <c r="B48" s="329"/>
      <c r="C48" s="646" t="s">
        <v>110</v>
      </c>
      <c r="D48" s="680" t="s">
        <v>702</v>
      </c>
      <c r="E48" s="680"/>
      <c r="F48" s="680"/>
      <c r="G48" s="680"/>
      <c r="H48" s="575"/>
      <c r="I48" s="772" t="s">
        <v>1106</v>
      </c>
      <c r="J48" s="772"/>
      <c r="K48" s="772"/>
      <c r="L48" s="772"/>
      <c r="M48" s="85"/>
    </row>
    <row r="49" spans="2:13" s="324" customFormat="1" ht="11.25" customHeight="1" x14ac:dyDescent="0.2">
      <c r="B49" s="329"/>
      <c r="C49" s="680" t="s">
        <v>109</v>
      </c>
      <c r="D49" s="680" t="s">
        <v>703</v>
      </c>
      <c r="E49" s="680"/>
      <c r="F49" s="680"/>
      <c r="G49" s="680"/>
      <c r="H49" s="680"/>
      <c r="I49" s="776" t="s">
        <v>1107</v>
      </c>
      <c r="J49" s="776"/>
      <c r="K49" s="776"/>
      <c r="L49" s="776"/>
      <c r="M49" s="85"/>
    </row>
    <row r="50" spans="2:13" s="324" customFormat="1" x14ac:dyDescent="0.2">
      <c r="B50" s="329"/>
      <c r="C50" s="699"/>
      <c r="D50" s="699"/>
      <c r="E50" s="699"/>
      <c r="F50" s="699"/>
      <c r="G50" s="699"/>
      <c r="H50" s="699"/>
      <c r="I50" s="779"/>
      <c r="J50" s="779"/>
      <c r="K50" s="779"/>
      <c r="L50" s="779"/>
      <c r="M50" s="85"/>
    </row>
    <row r="51" spans="2:13" s="324" customFormat="1" ht="30" customHeight="1" x14ac:dyDescent="0.2">
      <c r="B51" s="329"/>
      <c r="C51" s="680" t="s">
        <v>704</v>
      </c>
      <c r="D51" s="680" t="s">
        <v>705</v>
      </c>
      <c r="E51" s="680"/>
      <c r="F51" s="680"/>
      <c r="G51" s="680"/>
      <c r="H51" s="680"/>
      <c r="I51" s="781" t="s">
        <v>1108</v>
      </c>
      <c r="J51" s="776"/>
      <c r="K51" s="776"/>
      <c r="L51" s="776"/>
      <c r="M51" s="85"/>
    </row>
    <row r="52" spans="2:13" s="324" customFormat="1" ht="30" customHeight="1" x14ac:dyDescent="0.2">
      <c r="B52" s="329"/>
      <c r="C52" s="699"/>
      <c r="D52" s="699"/>
      <c r="E52" s="699"/>
      <c r="F52" s="699"/>
      <c r="G52" s="699"/>
      <c r="H52" s="699"/>
      <c r="I52" s="779"/>
      <c r="J52" s="779"/>
      <c r="K52" s="779"/>
      <c r="L52" s="779"/>
      <c r="M52" s="85"/>
    </row>
    <row r="53" spans="2:13" s="324" customFormat="1" ht="24" customHeight="1" x14ac:dyDescent="0.2">
      <c r="B53" s="329"/>
      <c r="C53" s="680" t="s">
        <v>707</v>
      </c>
      <c r="D53" s="680" t="s">
        <v>708</v>
      </c>
      <c r="E53" s="680"/>
      <c r="F53" s="680"/>
      <c r="G53" s="680"/>
      <c r="H53" s="680"/>
      <c r="I53" s="776" t="s">
        <v>709</v>
      </c>
      <c r="J53" s="776"/>
      <c r="K53" s="776"/>
      <c r="L53" s="776"/>
      <c r="M53" s="85"/>
    </row>
    <row r="54" spans="2:13" s="324" customFormat="1" ht="24" customHeight="1" x14ac:dyDescent="0.2">
      <c r="B54" s="329"/>
      <c r="C54" s="699"/>
      <c r="D54" s="699"/>
      <c r="E54" s="699"/>
      <c r="F54" s="699"/>
      <c r="G54" s="699"/>
      <c r="H54" s="699"/>
      <c r="I54" s="779"/>
      <c r="J54" s="779"/>
      <c r="K54" s="779"/>
      <c r="L54" s="779"/>
      <c r="M54" s="85"/>
    </row>
    <row r="55" spans="2:13" s="324" customFormat="1" ht="47.25" customHeight="1" x14ac:dyDescent="0.2">
      <c r="B55" s="329"/>
      <c r="C55" s="646" t="s">
        <v>710</v>
      </c>
      <c r="D55" s="680" t="s">
        <v>711</v>
      </c>
      <c r="E55" s="680"/>
      <c r="F55" s="680"/>
      <c r="G55" s="680"/>
      <c r="H55" s="575"/>
      <c r="I55" s="773" t="s">
        <v>712</v>
      </c>
      <c r="J55" s="773"/>
      <c r="K55" s="773"/>
      <c r="L55" s="773"/>
      <c r="M55" s="85"/>
    </row>
    <row r="56" spans="2:13" s="324" customFormat="1" ht="22.5" customHeight="1" x14ac:dyDescent="0.2">
      <c r="B56" s="329"/>
      <c r="C56" s="680" t="s">
        <v>713</v>
      </c>
      <c r="D56" s="680" t="s">
        <v>714</v>
      </c>
      <c r="E56" s="680"/>
      <c r="F56" s="680"/>
      <c r="G56" s="680"/>
      <c r="H56" s="680"/>
      <c r="I56" s="776" t="s">
        <v>715</v>
      </c>
      <c r="J56" s="776"/>
      <c r="K56" s="776"/>
      <c r="L56" s="776"/>
      <c r="M56" s="85"/>
    </row>
    <row r="57" spans="2:13" s="324" customFormat="1" ht="22.5" customHeight="1" x14ac:dyDescent="0.2">
      <c r="B57" s="329"/>
      <c r="C57" s="699"/>
      <c r="D57" s="699"/>
      <c r="E57" s="699"/>
      <c r="F57" s="699"/>
      <c r="G57" s="699"/>
      <c r="H57" s="699"/>
      <c r="I57" s="779"/>
      <c r="J57" s="779"/>
      <c r="K57" s="779"/>
      <c r="L57" s="779"/>
      <c r="M57" s="85"/>
    </row>
    <row r="58" spans="2:13" s="324" customFormat="1" ht="49.5" customHeight="1" x14ac:dyDescent="0.2">
      <c r="B58" s="329"/>
      <c r="C58" s="646" t="s">
        <v>716</v>
      </c>
      <c r="D58" s="680" t="s">
        <v>717</v>
      </c>
      <c r="E58" s="680"/>
      <c r="F58" s="680"/>
      <c r="G58" s="680"/>
      <c r="H58" s="575"/>
      <c r="I58" s="773" t="s">
        <v>718</v>
      </c>
      <c r="J58" s="773"/>
      <c r="K58" s="773"/>
      <c r="L58" s="773"/>
      <c r="M58" s="85"/>
    </row>
    <row r="59" spans="2:13" s="324" customFormat="1" ht="36" customHeight="1" x14ac:dyDescent="0.2">
      <c r="B59" s="329"/>
      <c r="C59" s="680" t="s">
        <v>719</v>
      </c>
      <c r="D59" s="680" t="s">
        <v>720</v>
      </c>
      <c r="E59" s="680"/>
      <c r="F59" s="680"/>
      <c r="G59" s="680"/>
      <c r="H59" s="680"/>
      <c r="I59" s="781" t="s">
        <v>721</v>
      </c>
      <c r="J59" s="776"/>
      <c r="K59" s="776"/>
      <c r="L59" s="776"/>
      <c r="M59" s="85"/>
    </row>
    <row r="60" spans="2:13" s="324" customFormat="1" ht="36" customHeight="1" x14ac:dyDescent="0.2">
      <c r="B60" s="329"/>
      <c r="C60" s="699"/>
      <c r="D60" s="699"/>
      <c r="E60" s="699"/>
      <c r="F60" s="699"/>
      <c r="G60" s="699"/>
      <c r="H60" s="699"/>
      <c r="I60" s="779"/>
      <c r="J60" s="779"/>
      <c r="K60" s="779"/>
      <c r="L60" s="779"/>
      <c r="M60" s="85"/>
    </row>
    <row r="61" spans="2:13" s="324" customFormat="1" ht="47.25" customHeight="1" x14ac:dyDescent="0.2">
      <c r="B61" s="329"/>
      <c r="C61" s="646" t="s">
        <v>722</v>
      </c>
      <c r="D61" s="680" t="s">
        <v>723</v>
      </c>
      <c r="E61" s="680"/>
      <c r="F61" s="680"/>
      <c r="G61" s="680"/>
      <c r="H61" s="575"/>
      <c r="I61" s="773" t="s">
        <v>724</v>
      </c>
      <c r="J61" s="773"/>
      <c r="K61" s="773"/>
      <c r="L61" s="773"/>
      <c r="M61" s="85"/>
    </row>
    <row r="62" spans="2:13" s="324" customFormat="1" ht="23.25" customHeight="1" x14ac:dyDescent="0.2">
      <c r="B62" s="329"/>
      <c r="C62" s="680" t="s">
        <v>725</v>
      </c>
      <c r="D62" s="680" t="s">
        <v>726</v>
      </c>
      <c r="E62" s="680"/>
      <c r="F62" s="680"/>
      <c r="G62" s="680"/>
      <c r="H62" s="680"/>
      <c r="I62" s="776" t="s">
        <v>727</v>
      </c>
      <c r="J62" s="776"/>
      <c r="K62" s="776"/>
      <c r="L62" s="776"/>
      <c r="M62" s="85"/>
    </row>
    <row r="63" spans="2:13" s="324" customFormat="1" ht="23.25" customHeight="1" x14ac:dyDescent="0.2">
      <c r="B63" s="329"/>
      <c r="C63" s="699"/>
      <c r="D63" s="699"/>
      <c r="E63" s="699"/>
      <c r="F63" s="699"/>
      <c r="G63" s="699"/>
      <c r="H63" s="699"/>
      <c r="I63" s="779"/>
      <c r="J63" s="779"/>
      <c r="K63" s="779"/>
      <c r="L63" s="779"/>
      <c r="M63" s="85"/>
    </row>
    <row r="64" spans="2:13" s="324" customFormat="1" ht="33.75" customHeight="1" x14ac:dyDescent="0.2">
      <c r="B64" s="329"/>
      <c r="C64" s="680" t="s">
        <v>728</v>
      </c>
      <c r="D64" s="680" t="s">
        <v>729</v>
      </c>
      <c r="E64" s="680"/>
      <c r="F64" s="680"/>
      <c r="G64" s="680"/>
      <c r="H64" s="680"/>
      <c r="I64" s="781" t="s">
        <v>730</v>
      </c>
      <c r="J64" s="776"/>
      <c r="K64" s="776"/>
      <c r="L64" s="776"/>
      <c r="M64" s="85"/>
    </row>
    <row r="65" spans="1:13" s="324" customFormat="1" ht="33.75" customHeight="1" x14ac:dyDescent="0.2">
      <c r="B65" s="329"/>
      <c r="C65" s="699"/>
      <c r="D65" s="699"/>
      <c r="E65" s="699"/>
      <c r="F65" s="699"/>
      <c r="G65" s="699"/>
      <c r="H65" s="699"/>
      <c r="I65" s="779"/>
      <c r="J65" s="779"/>
      <c r="K65" s="779"/>
      <c r="L65" s="779"/>
      <c r="M65" s="85"/>
    </row>
    <row r="66" spans="1:13" s="324" customFormat="1" ht="33.75" customHeight="1" x14ac:dyDescent="0.2">
      <c r="B66" s="329"/>
      <c r="C66" s="646" t="s">
        <v>731</v>
      </c>
      <c r="D66" s="680" t="s">
        <v>732</v>
      </c>
      <c r="E66" s="680"/>
      <c r="F66" s="680"/>
      <c r="G66" s="680"/>
      <c r="H66" s="575"/>
      <c r="I66" s="781" t="s">
        <v>733</v>
      </c>
      <c r="J66" s="776"/>
      <c r="K66" s="776"/>
      <c r="L66" s="776"/>
      <c r="M66" s="85"/>
    </row>
    <row r="67" spans="1:13" s="324" customFormat="1" ht="11.25" customHeight="1" x14ac:dyDescent="0.2">
      <c r="B67" s="329"/>
      <c r="C67" s="646" t="s">
        <v>108</v>
      </c>
      <c r="D67" s="680" t="s">
        <v>734</v>
      </c>
      <c r="E67" s="680"/>
      <c r="F67" s="680"/>
      <c r="G67" s="680"/>
      <c r="H67" s="575"/>
      <c r="I67" s="772" t="s">
        <v>1109</v>
      </c>
      <c r="J67" s="772"/>
      <c r="K67" s="772"/>
      <c r="L67" s="772"/>
      <c r="M67" s="85"/>
    </row>
    <row r="68" spans="1:13" s="324" customFormat="1" ht="11.25" customHeight="1" x14ac:dyDescent="0.2">
      <c r="B68" s="329"/>
      <c r="C68" s="646" t="s">
        <v>107</v>
      </c>
      <c r="D68" s="680" t="s">
        <v>735</v>
      </c>
      <c r="E68" s="680"/>
      <c r="F68" s="680"/>
      <c r="G68" s="680"/>
      <c r="H68" s="575"/>
      <c r="I68" s="772" t="s">
        <v>1107</v>
      </c>
      <c r="J68" s="772"/>
      <c r="K68" s="772"/>
      <c r="L68" s="772"/>
      <c r="M68" s="85"/>
    </row>
    <row r="69" spans="1:13" s="324" customFormat="1" ht="60" customHeight="1" x14ac:dyDescent="0.2">
      <c r="B69" s="329"/>
      <c r="C69" s="646" t="s">
        <v>736</v>
      </c>
      <c r="D69" s="680" t="s">
        <v>737</v>
      </c>
      <c r="E69" s="680"/>
      <c r="F69" s="680"/>
      <c r="G69" s="680"/>
      <c r="H69" s="575"/>
      <c r="I69" s="780" t="s">
        <v>1110</v>
      </c>
      <c r="J69" s="773"/>
      <c r="K69" s="773"/>
      <c r="L69" s="773"/>
      <c r="M69" s="85"/>
    </row>
    <row r="70" spans="1:13" s="324" customFormat="1" ht="65.25" customHeight="1" x14ac:dyDescent="0.2">
      <c r="B70" s="329"/>
      <c r="C70" s="646" t="s">
        <v>739</v>
      </c>
      <c r="D70" s="680" t="s">
        <v>740</v>
      </c>
      <c r="E70" s="680"/>
      <c r="F70" s="680"/>
      <c r="G70" s="680"/>
      <c r="H70" s="575"/>
      <c r="I70" s="780" t="s">
        <v>1111</v>
      </c>
      <c r="J70" s="773"/>
      <c r="K70" s="773"/>
      <c r="L70" s="773"/>
      <c r="M70" s="85"/>
    </row>
    <row r="71" spans="1:13" s="324" customFormat="1" ht="80.25" customHeight="1" x14ac:dyDescent="0.2">
      <c r="B71" s="329"/>
      <c r="C71" s="646" t="s">
        <v>742</v>
      </c>
      <c r="D71" s="680" t="s">
        <v>743</v>
      </c>
      <c r="E71" s="680"/>
      <c r="F71" s="680"/>
      <c r="G71" s="680"/>
      <c r="H71" s="575"/>
      <c r="I71" s="781" t="s">
        <v>744</v>
      </c>
      <c r="J71" s="776"/>
      <c r="K71" s="776"/>
      <c r="L71" s="776"/>
      <c r="M71" s="85"/>
    </row>
    <row r="72" spans="1:13" s="324" customFormat="1" ht="69.75" customHeight="1" x14ac:dyDescent="0.2">
      <c r="B72" s="329"/>
      <c r="C72" s="646" t="s">
        <v>745</v>
      </c>
      <c r="D72" s="680" t="s">
        <v>746</v>
      </c>
      <c r="E72" s="680"/>
      <c r="F72" s="680"/>
      <c r="G72" s="680"/>
      <c r="H72" s="575"/>
      <c r="I72" s="780" t="s">
        <v>747</v>
      </c>
      <c r="J72" s="773"/>
      <c r="K72" s="773"/>
      <c r="L72" s="773"/>
      <c r="M72" s="85"/>
    </row>
    <row r="73" spans="1:13" s="324" customFormat="1" ht="92.25" customHeight="1" x14ac:dyDescent="0.2">
      <c r="B73" s="329"/>
      <c r="C73" s="646" t="s">
        <v>748</v>
      </c>
      <c r="D73" s="680" t="s">
        <v>749</v>
      </c>
      <c r="E73" s="680"/>
      <c r="F73" s="680"/>
      <c r="G73" s="680"/>
      <c r="H73" s="575"/>
      <c r="I73" s="780" t="s">
        <v>750</v>
      </c>
      <c r="J73" s="773"/>
      <c r="K73" s="773"/>
      <c r="L73" s="773"/>
      <c r="M73" s="85"/>
    </row>
    <row r="74" spans="1:13" s="324" customFormat="1" x14ac:dyDescent="0.2">
      <c r="B74" s="329"/>
      <c r="C74" s="646" t="s">
        <v>751</v>
      </c>
      <c r="D74" s="680" t="s">
        <v>752</v>
      </c>
      <c r="E74" s="680"/>
      <c r="F74" s="680"/>
      <c r="G74" s="680"/>
      <c r="H74" s="575"/>
      <c r="I74" s="773" t="s">
        <v>169</v>
      </c>
      <c r="J74" s="773"/>
      <c r="K74" s="773"/>
      <c r="L74" s="773"/>
      <c r="M74" s="85"/>
    </row>
    <row r="75" spans="1:13" s="324" customFormat="1" x14ac:dyDescent="0.2">
      <c r="B75" s="329"/>
      <c r="C75" s="646" t="s">
        <v>753</v>
      </c>
      <c r="D75" s="680" t="s">
        <v>754</v>
      </c>
      <c r="E75" s="680"/>
      <c r="F75" s="680"/>
      <c r="G75" s="680"/>
      <c r="H75" s="575"/>
      <c r="I75" s="773" t="s">
        <v>169</v>
      </c>
      <c r="J75" s="773"/>
      <c r="K75" s="773"/>
      <c r="L75" s="773"/>
      <c r="M75" s="85"/>
    </row>
    <row r="76" spans="1:13" s="324" customFormat="1" x14ac:dyDescent="0.2">
      <c r="B76" s="329"/>
      <c r="C76" s="579"/>
      <c r="D76" s="647"/>
      <c r="E76" s="647"/>
      <c r="F76" s="647"/>
      <c r="G76" s="577"/>
      <c r="H76" s="577"/>
      <c r="I76" s="577"/>
      <c r="J76" s="577"/>
      <c r="K76" s="577"/>
      <c r="L76" s="577"/>
      <c r="M76" s="85"/>
    </row>
    <row r="77" spans="1:13" s="574" customFormat="1" x14ac:dyDescent="0.25">
      <c r="A77" s="568"/>
      <c r="B77" s="569"/>
      <c r="C77" s="570" t="s">
        <v>163</v>
      </c>
      <c r="D77" s="571"/>
      <c r="E77" s="572"/>
      <c r="F77" s="572"/>
      <c r="G77" s="572"/>
      <c r="H77" s="572"/>
      <c r="I77" s="572"/>
      <c r="J77" s="572"/>
      <c r="K77" s="572"/>
      <c r="L77" s="572"/>
      <c r="M77" s="573"/>
    </row>
    <row r="78" spans="1:13" s="324" customFormat="1" ht="11.25" customHeight="1" x14ac:dyDescent="0.2">
      <c r="B78" s="329"/>
      <c r="C78" s="646" t="s">
        <v>106</v>
      </c>
      <c r="D78" s="680" t="s">
        <v>755</v>
      </c>
      <c r="E78" s="680"/>
      <c r="F78" s="680"/>
      <c r="G78" s="680"/>
      <c r="H78" s="575" t="s">
        <v>95</v>
      </c>
      <c r="I78" s="772" t="s">
        <v>1112</v>
      </c>
      <c r="J78" s="772"/>
      <c r="K78" s="772"/>
      <c r="L78" s="772"/>
      <c r="M78" s="85"/>
    </row>
    <row r="79" spans="1:13" s="324" customFormat="1" ht="11.25" customHeight="1" x14ac:dyDescent="0.2">
      <c r="B79" s="329"/>
      <c r="C79" s="646" t="s">
        <v>756</v>
      </c>
      <c r="D79" s="680" t="s">
        <v>105</v>
      </c>
      <c r="E79" s="680"/>
      <c r="F79" s="680"/>
      <c r="G79" s="680"/>
      <c r="H79" s="575" t="s">
        <v>95</v>
      </c>
      <c r="I79" s="772" t="s">
        <v>863</v>
      </c>
      <c r="J79" s="772"/>
      <c r="K79" s="772"/>
      <c r="L79" s="772"/>
      <c r="M79" s="85"/>
    </row>
    <row r="80" spans="1:13" s="324" customFormat="1" ht="11.25" customHeight="1" x14ac:dyDescent="0.2">
      <c r="B80" s="329"/>
      <c r="C80" s="646" t="s">
        <v>104</v>
      </c>
      <c r="D80" s="680" t="s">
        <v>757</v>
      </c>
      <c r="E80" s="680"/>
      <c r="F80" s="680"/>
      <c r="G80" s="680"/>
      <c r="H80" s="575" t="s">
        <v>95</v>
      </c>
      <c r="I80" s="772" t="s">
        <v>1112</v>
      </c>
      <c r="J80" s="772"/>
      <c r="K80" s="772"/>
      <c r="L80" s="772"/>
      <c r="M80" s="85"/>
    </row>
    <row r="81" spans="1:13" s="324" customFormat="1" ht="11.25" customHeight="1" x14ac:dyDescent="0.2">
      <c r="B81" s="329"/>
      <c r="C81" s="646" t="s">
        <v>103</v>
      </c>
      <c r="D81" s="680" t="s">
        <v>758</v>
      </c>
      <c r="E81" s="680"/>
      <c r="F81" s="680"/>
      <c r="G81" s="680"/>
      <c r="H81" s="575" t="s">
        <v>95</v>
      </c>
      <c r="I81" s="772" t="s">
        <v>1112</v>
      </c>
      <c r="J81" s="772"/>
      <c r="K81" s="772"/>
      <c r="L81" s="772"/>
      <c r="M81" s="85"/>
    </row>
    <row r="82" spans="1:13" s="324" customFormat="1" ht="11.25" customHeight="1" x14ac:dyDescent="0.2">
      <c r="B82" s="329"/>
      <c r="C82" s="646" t="s">
        <v>759</v>
      </c>
      <c r="D82" s="680" t="s">
        <v>760</v>
      </c>
      <c r="E82" s="680"/>
      <c r="F82" s="680"/>
      <c r="G82" s="680"/>
      <c r="H82" s="575" t="s">
        <v>95</v>
      </c>
      <c r="I82" s="772" t="s">
        <v>1112</v>
      </c>
      <c r="J82" s="772"/>
      <c r="K82" s="772"/>
      <c r="L82" s="772"/>
      <c r="M82" s="580"/>
    </row>
    <row r="83" spans="1:13" s="324" customFormat="1" x14ac:dyDescent="0.2">
      <c r="B83" s="329"/>
      <c r="C83" s="579"/>
      <c r="D83" s="647"/>
      <c r="E83" s="647"/>
      <c r="F83" s="647"/>
      <c r="G83" s="577"/>
      <c r="H83" s="577"/>
      <c r="I83" s="577"/>
      <c r="J83" s="577"/>
      <c r="K83" s="577"/>
      <c r="L83" s="577"/>
      <c r="M83" s="85"/>
    </row>
    <row r="84" spans="1:13" s="574" customFormat="1" x14ac:dyDescent="0.25">
      <c r="A84" s="568"/>
      <c r="B84" s="569"/>
      <c r="C84" s="570" t="s">
        <v>761</v>
      </c>
      <c r="D84" s="571"/>
      <c r="E84" s="572"/>
      <c r="F84" s="572"/>
      <c r="G84" s="572"/>
      <c r="H84" s="572"/>
      <c r="I84" s="572"/>
      <c r="J84" s="572"/>
      <c r="K84" s="572"/>
      <c r="L84" s="572"/>
      <c r="M84" s="573"/>
    </row>
    <row r="85" spans="1:13" s="324" customFormat="1" ht="35.25" customHeight="1" x14ac:dyDescent="0.2">
      <c r="B85" s="329"/>
      <c r="C85" s="646" t="s">
        <v>762</v>
      </c>
      <c r="D85" s="680" t="s">
        <v>763</v>
      </c>
      <c r="E85" s="680"/>
      <c r="F85" s="680"/>
      <c r="G85" s="680"/>
      <c r="H85" s="575" t="s">
        <v>95</v>
      </c>
      <c r="I85" s="781" t="s">
        <v>764</v>
      </c>
      <c r="J85" s="776"/>
      <c r="K85" s="776"/>
      <c r="L85" s="776"/>
      <c r="M85" s="85"/>
    </row>
    <row r="86" spans="1:13" s="324" customFormat="1" ht="11.25" customHeight="1" x14ac:dyDescent="0.2">
      <c r="B86" s="329"/>
      <c r="C86" s="646" t="s">
        <v>102</v>
      </c>
      <c r="D86" s="680" t="s">
        <v>765</v>
      </c>
      <c r="E86" s="680"/>
      <c r="F86" s="680"/>
      <c r="G86" s="680"/>
      <c r="H86" s="575" t="s">
        <v>95</v>
      </c>
      <c r="I86" s="772" t="s">
        <v>1097</v>
      </c>
      <c r="J86" s="772"/>
      <c r="K86" s="772"/>
      <c r="L86" s="772"/>
      <c r="M86" s="85"/>
    </row>
    <row r="87" spans="1:13" s="324" customFormat="1" ht="15" customHeight="1" x14ac:dyDescent="0.2">
      <c r="B87" s="329"/>
      <c r="C87" s="646" t="s">
        <v>766</v>
      </c>
      <c r="D87" s="680" t="s">
        <v>767</v>
      </c>
      <c r="E87" s="680"/>
      <c r="F87" s="680"/>
      <c r="G87" s="680"/>
      <c r="H87" s="575" t="s">
        <v>95</v>
      </c>
      <c r="I87" s="772" t="s">
        <v>1113</v>
      </c>
      <c r="J87" s="772"/>
      <c r="K87" s="772"/>
      <c r="L87" s="772"/>
      <c r="M87" s="85"/>
    </row>
    <row r="88" spans="1:13" s="324" customFormat="1" x14ac:dyDescent="0.2">
      <c r="B88" s="329"/>
      <c r="C88" s="646" t="s">
        <v>769</v>
      </c>
      <c r="D88" s="680" t="s">
        <v>770</v>
      </c>
      <c r="E88" s="680"/>
      <c r="F88" s="680"/>
      <c r="G88" s="680"/>
      <c r="H88" s="575" t="s">
        <v>95</v>
      </c>
      <c r="I88" s="773" t="s">
        <v>637</v>
      </c>
      <c r="J88" s="773"/>
      <c r="K88" s="773"/>
      <c r="L88" s="773"/>
      <c r="M88" s="85"/>
    </row>
    <row r="89" spans="1:13" s="324" customFormat="1" ht="11.25" customHeight="1" x14ac:dyDescent="0.2">
      <c r="B89" s="329"/>
      <c r="C89" s="646" t="s">
        <v>771</v>
      </c>
      <c r="D89" s="680" t="s">
        <v>772</v>
      </c>
      <c r="E89" s="680"/>
      <c r="F89" s="680"/>
      <c r="G89" s="680"/>
      <c r="H89" s="575" t="s">
        <v>95</v>
      </c>
      <c r="I89" s="772" t="s">
        <v>1114</v>
      </c>
      <c r="J89" s="772"/>
      <c r="K89" s="772"/>
      <c r="L89" s="772"/>
      <c r="M89" s="581"/>
    </row>
    <row r="90" spans="1:13" s="324" customFormat="1" ht="11.25" customHeight="1" x14ac:dyDescent="0.2">
      <c r="B90" s="329"/>
      <c r="C90" s="646" t="s">
        <v>101</v>
      </c>
      <c r="D90" s="680" t="s">
        <v>773</v>
      </c>
      <c r="E90" s="680"/>
      <c r="F90" s="680"/>
      <c r="G90" s="680"/>
      <c r="H90" s="575" t="s">
        <v>95</v>
      </c>
      <c r="I90" s="772" t="s">
        <v>1115</v>
      </c>
      <c r="J90" s="772"/>
      <c r="K90" s="772"/>
      <c r="L90" s="772"/>
      <c r="M90" s="85"/>
    </row>
    <row r="91" spans="1:13" s="324" customFormat="1" ht="11.25" customHeight="1" x14ac:dyDescent="0.2">
      <c r="B91" s="329"/>
      <c r="C91" s="646" t="s">
        <v>100</v>
      </c>
      <c r="D91" s="680" t="s">
        <v>774</v>
      </c>
      <c r="E91" s="680"/>
      <c r="F91" s="680"/>
      <c r="G91" s="680"/>
      <c r="H91" s="575" t="s">
        <v>95</v>
      </c>
      <c r="I91" s="772" t="s">
        <v>1115</v>
      </c>
      <c r="J91" s="772"/>
      <c r="K91" s="772"/>
      <c r="L91" s="772"/>
      <c r="M91" s="85"/>
    </row>
    <row r="92" spans="1:13" s="324" customFormat="1" ht="11.25" customHeight="1" x14ac:dyDescent="0.2">
      <c r="B92" s="329"/>
      <c r="C92" s="646" t="s">
        <v>99</v>
      </c>
      <c r="D92" s="680" t="s">
        <v>775</v>
      </c>
      <c r="E92" s="680"/>
      <c r="F92" s="680"/>
      <c r="G92" s="680"/>
      <c r="H92" s="575" t="s">
        <v>95</v>
      </c>
      <c r="I92" s="772" t="s">
        <v>1115</v>
      </c>
      <c r="J92" s="772"/>
      <c r="K92" s="772"/>
      <c r="L92" s="772"/>
      <c r="M92" s="85"/>
    </row>
    <row r="93" spans="1:13" s="324" customFormat="1" ht="11.25" customHeight="1" x14ac:dyDescent="0.2">
      <c r="B93" s="329"/>
      <c r="C93" s="646" t="s">
        <v>98</v>
      </c>
      <c r="D93" s="680" t="s">
        <v>776</v>
      </c>
      <c r="E93" s="680"/>
      <c r="F93" s="680"/>
      <c r="G93" s="680"/>
      <c r="H93" s="575" t="s">
        <v>95</v>
      </c>
      <c r="I93" s="772" t="s">
        <v>1115</v>
      </c>
      <c r="J93" s="772"/>
      <c r="K93" s="772"/>
      <c r="L93" s="772"/>
      <c r="M93" s="85"/>
    </row>
    <row r="94" spans="1:13" s="324" customFormat="1" ht="11.25" customHeight="1" x14ac:dyDescent="0.2">
      <c r="B94" s="329"/>
      <c r="C94" s="646" t="s">
        <v>97</v>
      </c>
      <c r="D94" s="680" t="s">
        <v>777</v>
      </c>
      <c r="E94" s="680"/>
      <c r="F94" s="680"/>
      <c r="G94" s="680"/>
      <c r="H94" s="575" t="s">
        <v>95</v>
      </c>
      <c r="I94" s="772" t="s">
        <v>1115</v>
      </c>
      <c r="J94" s="772"/>
      <c r="K94" s="772"/>
      <c r="L94" s="772"/>
      <c r="M94" s="85"/>
    </row>
    <row r="95" spans="1:13" s="324" customFormat="1" ht="11.25" customHeight="1" x14ac:dyDescent="0.2">
      <c r="B95" s="329"/>
      <c r="C95" s="646" t="s">
        <v>778</v>
      </c>
      <c r="D95" s="680" t="s">
        <v>779</v>
      </c>
      <c r="E95" s="680"/>
      <c r="F95" s="680"/>
      <c r="G95" s="680"/>
      <c r="H95" s="575" t="s">
        <v>95</v>
      </c>
      <c r="I95" s="772" t="s">
        <v>1116</v>
      </c>
      <c r="J95" s="772"/>
      <c r="K95" s="772"/>
      <c r="L95" s="772"/>
      <c r="M95" s="581"/>
    </row>
    <row r="96" spans="1:13" s="324" customFormat="1" ht="11.25" customHeight="1" x14ac:dyDescent="0.2">
      <c r="B96" s="329"/>
      <c r="C96" s="646" t="s">
        <v>96</v>
      </c>
      <c r="D96" s="680" t="s">
        <v>780</v>
      </c>
      <c r="E96" s="680"/>
      <c r="F96" s="680"/>
      <c r="G96" s="680"/>
      <c r="H96" s="575" t="s">
        <v>95</v>
      </c>
      <c r="I96" s="772" t="s">
        <v>1117</v>
      </c>
      <c r="J96" s="772"/>
      <c r="K96" s="772"/>
      <c r="L96" s="772"/>
      <c r="M96" s="85"/>
    </row>
    <row r="97" spans="1:13" s="324" customFormat="1" x14ac:dyDescent="0.2">
      <c r="B97" s="329"/>
      <c r="C97" s="399"/>
      <c r="D97" s="444"/>
      <c r="E97" s="444"/>
      <c r="F97" s="444"/>
      <c r="G97" s="331"/>
      <c r="H97" s="331"/>
      <c r="I97" s="331"/>
      <c r="J97" s="331"/>
      <c r="K97" s="331"/>
      <c r="L97" s="331"/>
      <c r="M97" s="85"/>
    </row>
    <row r="98" spans="1:13" s="324" customFormat="1" x14ac:dyDescent="0.2">
      <c r="B98" s="329"/>
      <c r="C98" s="399"/>
      <c r="D98" s="444"/>
      <c r="E98" s="444"/>
      <c r="F98" s="444"/>
      <c r="G98" s="331"/>
      <c r="H98" s="331"/>
      <c r="I98" s="331"/>
      <c r="J98" s="331"/>
      <c r="K98" s="331"/>
      <c r="L98" s="331"/>
      <c r="M98" s="85"/>
    </row>
    <row r="99" spans="1:13" s="129" customFormat="1" ht="18.75" customHeight="1" x14ac:dyDescent="0.25">
      <c r="A99" s="328"/>
      <c r="B99" s="125" t="s">
        <v>781</v>
      </c>
      <c r="C99" s="582" t="s">
        <v>782</v>
      </c>
      <c r="D99" s="583"/>
      <c r="E99" s="583"/>
      <c r="F99" s="583"/>
      <c r="G99" s="584"/>
      <c r="H99" s="584"/>
      <c r="I99" s="584"/>
      <c r="J99" s="584"/>
      <c r="K99" s="584"/>
      <c r="L99" s="584"/>
      <c r="M99" s="128"/>
    </row>
    <row r="100" spans="1:13" s="324" customFormat="1" x14ac:dyDescent="0.2">
      <c r="B100" s="329"/>
      <c r="C100" s="399"/>
      <c r="D100" s="444"/>
      <c r="E100" s="444"/>
      <c r="F100" s="444"/>
      <c r="G100" s="331"/>
      <c r="H100" s="331"/>
      <c r="I100" s="331"/>
      <c r="J100" s="331"/>
      <c r="K100" s="331"/>
      <c r="L100" s="331"/>
      <c r="M100" s="85"/>
    </row>
    <row r="101" spans="1:13" s="574" customFormat="1" x14ac:dyDescent="0.25">
      <c r="A101" s="568"/>
      <c r="B101" s="569"/>
      <c r="C101" s="570" t="s">
        <v>783</v>
      </c>
      <c r="D101" s="571"/>
      <c r="E101" s="572"/>
      <c r="F101" s="572"/>
      <c r="G101" s="572"/>
      <c r="H101" s="572"/>
      <c r="I101" s="572"/>
      <c r="J101" s="572"/>
      <c r="K101" s="572"/>
      <c r="L101" s="572"/>
      <c r="M101" s="573"/>
    </row>
    <row r="102" spans="1:13" s="324" customFormat="1" ht="34.5" customHeight="1" x14ac:dyDescent="0.2">
      <c r="B102" s="329"/>
      <c r="C102" s="646" t="s">
        <v>784</v>
      </c>
      <c r="D102" s="680" t="s">
        <v>785</v>
      </c>
      <c r="E102" s="680"/>
      <c r="F102" s="680"/>
      <c r="G102" s="680"/>
      <c r="H102" s="575"/>
      <c r="I102" s="773" t="s">
        <v>786</v>
      </c>
      <c r="J102" s="773"/>
      <c r="K102" s="773"/>
      <c r="L102" s="773"/>
      <c r="M102" s="85"/>
    </row>
    <row r="103" spans="1:13" s="324" customFormat="1" ht="11.25" customHeight="1" x14ac:dyDescent="0.2">
      <c r="B103" s="329"/>
      <c r="C103" s="680" t="s">
        <v>94</v>
      </c>
      <c r="D103" s="680" t="s">
        <v>787</v>
      </c>
      <c r="E103" s="680"/>
      <c r="F103" s="680"/>
      <c r="G103" s="680"/>
      <c r="H103" s="680"/>
      <c r="I103" s="776" t="s">
        <v>1118</v>
      </c>
      <c r="J103" s="776"/>
      <c r="K103" s="776"/>
      <c r="L103" s="776"/>
      <c r="M103" s="85"/>
    </row>
    <row r="104" spans="1:13" s="324" customFormat="1" ht="30.75" customHeight="1" x14ac:dyDescent="0.2">
      <c r="B104" s="329"/>
      <c r="C104" s="699"/>
      <c r="D104" s="699"/>
      <c r="E104" s="699"/>
      <c r="F104" s="699"/>
      <c r="G104" s="699"/>
      <c r="H104" s="699"/>
      <c r="I104" s="779"/>
      <c r="J104" s="779"/>
      <c r="K104" s="779"/>
      <c r="L104" s="779"/>
      <c r="M104" s="85"/>
    </row>
    <row r="105" spans="1:13" s="324" customFormat="1" x14ac:dyDescent="0.2">
      <c r="B105" s="329"/>
      <c r="C105" s="646" t="s">
        <v>788</v>
      </c>
      <c r="D105" s="680" t="s">
        <v>789</v>
      </c>
      <c r="E105" s="680"/>
      <c r="F105" s="680"/>
      <c r="G105" s="680"/>
      <c r="H105" s="575"/>
      <c r="I105" s="773" t="s">
        <v>169</v>
      </c>
      <c r="J105" s="773"/>
      <c r="K105" s="773"/>
      <c r="L105" s="773"/>
      <c r="M105" s="85"/>
    </row>
    <row r="106" spans="1:13" s="324" customFormat="1" ht="22.5" customHeight="1" x14ac:dyDescent="0.2">
      <c r="B106" s="329"/>
      <c r="C106" s="646" t="s">
        <v>790</v>
      </c>
      <c r="D106" s="680" t="s">
        <v>791</v>
      </c>
      <c r="E106" s="680"/>
      <c r="F106" s="680"/>
      <c r="G106" s="680"/>
      <c r="H106" s="575"/>
      <c r="I106" s="776" t="s">
        <v>1119</v>
      </c>
      <c r="J106" s="776"/>
      <c r="K106" s="776"/>
      <c r="L106" s="776"/>
      <c r="M106" s="85"/>
    </row>
    <row r="107" spans="1:13" s="324" customFormat="1" x14ac:dyDescent="0.2">
      <c r="B107" s="329"/>
      <c r="C107" s="399"/>
      <c r="D107" s="444"/>
      <c r="E107" s="444"/>
      <c r="F107" s="444"/>
      <c r="G107" s="331"/>
      <c r="H107" s="331"/>
      <c r="I107" s="331"/>
      <c r="J107" s="331"/>
      <c r="K107" s="331"/>
      <c r="L107" s="331"/>
      <c r="M107" s="85"/>
    </row>
    <row r="108" spans="1:13" s="574" customFormat="1" x14ac:dyDescent="0.25">
      <c r="A108" s="568"/>
      <c r="B108" s="569"/>
      <c r="C108" s="570" t="s">
        <v>793</v>
      </c>
      <c r="D108" s="571"/>
      <c r="E108" s="572"/>
      <c r="F108" s="572"/>
      <c r="G108" s="572"/>
      <c r="H108" s="572"/>
      <c r="I108" s="572"/>
      <c r="J108" s="572"/>
      <c r="K108" s="572"/>
      <c r="L108" s="572"/>
      <c r="M108" s="573"/>
    </row>
    <row r="109" spans="1:13" s="324" customFormat="1" ht="11.25" customHeight="1" x14ac:dyDescent="0.2">
      <c r="B109" s="329"/>
      <c r="C109" s="680" t="s">
        <v>794</v>
      </c>
      <c r="D109" s="680" t="s">
        <v>795</v>
      </c>
      <c r="E109" s="680"/>
      <c r="F109" s="680"/>
      <c r="G109" s="680"/>
      <c r="H109" s="680"/>
      <c r="I109" s="776" t="s">
        <v>169</v>
      </c>
      <c r="J109" s="776"/>
      <c r="K109" s="776"/>
      <c r="L109" s="776"/>
      <c r="M109" s="85"/>
    </row>
    <row r="110" spans="1:13" s="324" customFormat="1" x14ac:dyDescent="0.2">
      <c r="B110" s="329"/>
      <c r="C110" s="699"/>
      <c r="D110" s="699"/>
      <c r="E110" s="699"/>
      <c r="F110" s="699"/>
      <c r="G110" s="699"/>
      <c r="H110" s="699"/>
      <c r="I110" s="779"/>
      <c r="J110" s="779"/>
      <c r="K110" s="779"/>
      <c r="L110" s="779"/>
      <c r="M110" s="85"/>
    </row>
    <row r="111" spans="1:13" s="324" customFormat="1" x14ac:dyDescent="0.2">
      <c r="B111" s="329"/>
      <c r="C111" s="206" t="s">
        <v>796</v>
      </c>
      <c r="D111" s="680" t="s">
        <v>797</v>
      </c>
      <c r="E111" s="680"/>
      <c r="F111" s="680"/>
      <c r="G111" s="680"/>
      <c r="H111" s="575"/>
      <c r="I111" s="773" t="s">
        <v>169</v>
      </c>
      <c r="J111" s="773"/>
      <c r="K111" s="773"/>
      <c r="L111" s="773"/>
      <c r="M111" s="85"/>
    </row>
    <row r="112" spans="1:13" s="324" customFormat="1" x14ac:dyDescent="0.2">
      <c r="B112" s="329"/>
      <c r="C112" s="585"/>
      <c r="D112" s="444"/>
      <c r="E112" s="444"/>
      <c r="F112" s="444"/>
      <c r="G112" s="331"/>
      <c r="H112" s="331"/>
      <c r="I112" s="331"/>
      <c r="J112" s="331"/>
      <c r="K112" s="331"/>
      <c r="L112" s="331"/>
      <c r="M112" s="85"/>
    </row>
    <row r="113" spans="1:17" s="574" customFormat="1" x14ac:dyDescent="0.25">
      <c r="A113" s="568"/>
      <c r="B113" s="569"/>
      <c r="C113" s="570" t="s">
        <v>798</v>
      </c>
      <c r="D113" s="571"/>
      <c r="E113" s="572"/>
      <c r="F113" s="572"/>
      <c r="G113" s="572"/>
      <c r="H113" s="572"/>
      <c r="I113" s="572"/>
      <c r="J113" s="572"/>
      <c r="K113" s="572"/>
      <c r="L113" s="572"/>
      <c r="M113" s="573"/>
    </row>
    <row r="114" spans="1:17" s="324" customFormat="1" ht="24.75" customHeight="1" x14ac:dyDescent="0.2">
      <c r="B114" s="329"/>
      <c r="C114" s="646" t="s">
        <v>799</v>
      </c>
      <c r="D114" s="680" t="s">
        <v>800</v>
      </c>
      <c r="E114" s="680"/>
      <c r="F114" s="680"/>
      <c r="G114" s="680"/>
      <c r="H114" s="575"/>
      <c r="I114" s="773" t="s">
        <v>801</v>
      </c>
      <c r="J114" s="773"/>
      <c r="K114" s="773"/>
      <c r="L114" s="773"/>
      <c r="M114" s="85"/>
    </row>
    <row r="115" spans="1:17" s="324" customFormat="1" ht="11.25" customHeight="1" x14ac:dyDescent="0.2">
      <c r="B115" s="329"/>
      <c r="C115" s="206" t="s">
        <v>93</v>
      </c>
      <c r="D115" s="680" t="s">
        <v>802</v>
      </c>
      <c r="E115" s="680"/>
      <c r="F115" s="680"/>
      <c r="G115" s="680"/>
      <c r="H115" s="575"/>
      <c r="I115" s="772" t="s">
        <v>1120</v>
      </c>
      <c r="J115" s="772"/>
      <c r="K115" s="772"/>
      <c r="L115" s="772"/>
      <c r="M115" s="85"/>
    </row>
    <row r="116" spans="1:17" s="324" customFormat="1" x14ac:dyDescent="0.2">
      <c r="B116" s="329"/>
      <c r="C116" s="399"/>
      <c r="D116" s="444"/>
      <c r="E116" s="444"/>
      <c r="F116" s="444"/>
      <c r="G116" s="331"/>
      <c r="H116" s="331"/>
      <c r="I116" s="331"/>
      <c r="J116" s="331"/>
      <c r="K116" s="331"/>
      <c r="L116" s="331"/>
      <c r="M116" s="85"/>
    </row>
    <row r="117" spans="1:17" s="574" customFormat="1" x14ac:dyDescent="0.25">
      <c r="A117" s="568"/>
      <c r="B117" s="569"/>
      <c r="C117" s="570" t="s">
        <v>803</v>
      </c>
      <c r="D117" s="571"/>
      <c r="E117" s="572"/>
      <c r="F117" s="572"/>
      <c r="G117" s="572"/>
      <c r="H117" s="572"/>
      <c r="I117" s="572"/>
      <c r="J117" s="572"/>
      <c r="K117" s="572"/>
      <c r="L117" s="572"/>
      <c r="M117" s="573"/>
    </row>
    <row r="118" spans="1:17" s="324" customFormat="1" x14ac:dyDescent="0.2">
      <c r="B118" s="329"/>
      <c r="C118" s="646" t="s">
        <v>804</v>
      </c>
      <c r="D118" s="680" t="s">
        <v>805</v>
      </c>
      <c r="E118" s="680"/>
      <c r="F118" s="680"/>
      <c r="G118" s="680"/>
      <c r="H118" s="575"/>
      <c r="I118" s="773" t="s">
        <v>169</v>
      </c>
      <c r="J118" s="773"/>
      <c r="K118" s="773"/>
      <c r="L118" s="773"/>
      <c r="M118" s="85"/>
    </row>
    <row r="119" spans="1:17" s="324" customFormat="1" x14ac:dyDescent="0.2">
      <c r="B119" s="329"/>
      <c r="C119" s="399"/>
      <c r="D119" s="444"/>
      <c r="E119" s="444"/>
      <c r="F119" s="444"/>
      <c r="G119" s="331"/>
      <c r="H119" s="331"/>
      <c r="I119" s="331"/>
      <c r="J119" s="331"/>
      <c r="K119" s="331"/>
      <c r="L119" s="331"/>
      <c r="M119" s="85"/>
    </row>
    <row r="120" spans="1:17" s="574" customFormat="1" x14ac:dyDescent="0.25">
      <c r="A120" s="568"/>
      <c r="B120" s="569"/>
      <c r="C120" s="570" t="s">
        <v>806</v>
      </c>
      <c r="D120" s="571"/>
      <c r="E120" s="572"/>
      <c r="F120" s="572"/>
      <c r="G120" s="572"/>
      <c r="H120" s="572"/>
      <c r="I120" s="572"/>
      <c r="J120" s="572"/>
      <c r="K120" s="572"/>
      <c r="L120" s="572"/>
      <c r="M120" s="573"/>
    </row>
    <row r="121" spans="1:17" s="324" customFormat="1" ht="11.25" customHeight="1" x14ac:dyDescent="0.2">
      <c r="B121" s="329"/>
      <c r="C121" s="646" t="s">
        <v>92</v>
      </c>
      <c r="D121" s="680" t="s">
        <v>807</v>
      </c>
      <c r="E121" s="680"/>
      <c r="F121" s="680"/>
      <c r="G121" s="680"/>
      <c r="H121" s="575"/>
      <c r="I121" s="772" t="s">
        <v>1121</v>
      </c>
      <c r="J121" s="772"/>
      <c r="K121" s="772"/>
      <c r="L121" s="772"/>
      <c r="M121" s="85"/>
    </row>
    <row r="122" spans="1:17" s="324" customFormat="1" ht="11.25" customHeight="1" x14ac:dyDescent="0.2">
      <c r="B122" s="329"/>
      <c r="C122" s="680" t="s">
        <v>91</v>
      </c>
      <c r="D122" s="680" t="s">
        <v>808</v>
      </c>
      <c r="E122" s="680"/>
      <c r="F122" s="680"/>
      <c r="G122" s="680"/>
      <c r="H122" s="680"/>
      <c r="I122" s="776" t="s">
        <v>1122</v>
      </c>
      <c r="J122" s="776"/>
      <c r="K122" s="776"/>
      <c r="L122" s="776"/>
      <c r="M122" s="85"/>
    </row>
    <row r="123" spans="1:17" s="324" customFormat="1" x14ac:dyDescent="0.2">
      <c r="B123" s="329"/>
      <c r="C123" s="699"/>
      <c r="D123" s="699"/>
      <c r="E123" s="699"/>
      <c r="F123" s="699"/>
      <c r="G123" s="699"/>
      <c r="H123" s="699"/>
      <c r="I123" s="777"/>
      <c r="J123" s="777"/>
      <c r="K123" s="777"/>
      <c r="L123" s="777"/>
      <c r="M123" s="85"/>
    </row>
    <row r="124" spans="1:17" s="324" customFormat="1" ht="11.25" customHeight="1" x14ac:dyDescent="0.2">
      <c r="B124" s="329"/>
      <c r="C124" s="646" t="s">
        <v>90</v>
      </c>
      <c r="D124" s="680" t="s">
        <v>809</v>
      </c>
      <c r="E124" s="680"/>
      <c r="F124" s="680"/>
      <c r="G124" s="680"/>
      <c r="H124" s="575"/>
      <c r="I124" s="772" t="s">
        <v>637</v>
      </c>
      <c r="J124" s="772"/>
      <c r="K124" s="772"/>
      <c r="L124" s="772"/>
      <c r="M124" s="85"/>
    </row>
    <row r="125" spans="1:17" s="324" customFormat="1" x14ac:dyDescent="0.2">
      <c r="B125" s="329"/>
      <c r="C125" s="444"/>
      <c r="D125" s="444"/>
      <c r="E125" s="444"/>
      <c r="F125" s="444"/>
      <c r="G125" s="331"/>
      <c r="H125" s="331"/>
      <c r="I125" s="331"/>
      <c r="J125" s="331"/>
      <c r="K125" s="331"/>
      <c r="L125" s="331"/>
      <c r="M125" s="85"/>
    </row>
    <row r="126" spans="1:17" s="574" customFormat="1" x14ac:dyDescent="0.25">
      <c r="A126" s="568"/>
      <c r="B126" s="569"/>
      <c r="C126" s="570" t="s">
        <v>810</v>
      </c>
      <c r="D126" s="571"/>
      <c r="E126" s="572"/>
      <c r="F126" s="572"/>
      <c r="G126" s="572"/>
      <c r="H126" s="572"/>
      <c r="I126" s="572"/>
      <c r="J126" s="572"/>
      <c r="K126" s="572"/>
      <c r="L126" s="572"/>
      <c r="M126" s="573"/>
      <c r="Q126" s="324"/>
    </row>
    <row r="127" spans="1:17" s="324" customFormat="1" ht="11.25" customHeight="1" x14ac:dyDescent="0.2">
      <c r="B127" s="329"/>
      <c r="C127" s="680" t="s">
        <v>89</v>
      </c>
      <c r="D127" s="680" t="s">
        <v>811</v>
      </c>
      <c r="E127" s="680"/>
      <c r="F127" s="680"/>
      <c r="G127" s="680"/>
      <c r="H127" s="680"/>
      <c r="I127" s="776" t="s">
        <v>637</v>
      </c>
      <c r="J127" s="776"/>
      <c r="K127" s="776"/>
      <c r="L127" s="776"/>
      <c r="M127" s="85"/>
    </row>
    <row r="128" spans="1:17" s="324" customFormat="1" x14ac:dyDescent="0.2">
      <c r="B128" s="329"/>
      <c r="C128" s="699"/>
      <c r="D128" s="699"/>
      <c r="E128" s="699"/>
      <c r="F128" s="699"/>
      <c r="G128" s="699"/>
      <c r="H128" s="699"/>
      <c r="I128" s="779"/>
      <c r="J128" s="779"/>
      <c r="K128" s="779"/>
      <c r="L128" s="779"/>
      <c r="M128" s="85"/>
    </row>
    <row r="129" spans="1:17" s="324" customFormat="1" x14ac:dyDescent="0.2">
      <c r="B129" s="329"/>
      <c r="C129" s="399"/>
      <c r="D129" s="444"/>
      <c r="E129" s="444"/>
      <c r="F129" s="444"/>
      <c r="G129" s="331"/>
      <c r="H129" s="331"/>
      <c r="I129" s="331"/>
      <c r="J129" s="331"/>
      <c r="K129" s="331"/>
      <c r="L129" s="331"/>
      <c r="M129" s="85"/>
    </row>
    <row r="130" spans="1:17" s="324" customFormat="1" x14ac:dyDescent="0.2">
      <c r="B130" s="329"/>
      <c r="C130" s="330"/>
      <c r="D130" s="444"/>
      <c r="E130" s="444"/>
      <c r="F130" s="444"/>
      <c r="G130" s="331"/>
      <c r="H130" s="331"/>
      <c r="I130" s="331"/>
      <c r="J130" s="331"/>
      <c r="K130" s="331"/>
      <c r="L130" s="331"/>
      <c r="M130" s="85"/>
    </row>
    <row r="131" spans="1:17" s="129" customFormat="1" ht="18.75" customHeight="1" x14ac:dyDescent="0.25">
      <c r="A131" s="328"/>
      <c r="B131" s="125" t="s">
        <v>812</v>
      </c>
      <c r="C131" s="123" t="s">
        <v>813</v>
      </c>
      <c r="D131" s="126"/>
      <c r="E131" s="126"/>
      <c r="F131" s="126"/>
      <c r="G131" s="127"/>
      <c r="H131" s="127"/>
      <c r="I131" s="127"/>
      <c r="J131" s="127"/>
      <c r="K131" s="127"/>
      <c r="L131" s="127"/>
      <c r="M131" s="128"/>
    </row>
    <row r="132" spans="1:17" s="324" customFormat="1" x14ac:dyDescent="0.2">
      <c r="B132" s="329"/>
      <c r="C132" s="330"/>
      <c r="D132" s="444"/>
      <c r="E132" s="444"/>
      <c r="F132" s="444"/>
      <c r="G132" s="331"/>
      <c r="H132" s="331"/>
      <c r="I132" s="331"/>
      <c r="J132" s="331"/>
      <c r="K132" s="331"/>
      <c r="L132" s="331"/>
      <c r="M132" s="85"/>
    </row>
    <row r="133" spans="1:17" s="574" customFormat="1" x14ac:dyDescent="0.25">
      <c r="A133" s="568"/>
      <c r="B133" s="569"/>
      <c r="C133" s="570" t="s">
        <v>814</v>
      </c>
      <c r="D133" s="571"/>
      <c r="E133" s="572"/>
      <c r="F133" s="572"/>
      <c r="G133" s="572"/>
      <c r="H133" s="572"/>
      <c r="I133" s="572"/>
      <c r="J133" s="572"/>
      <c r="K133" s="572"/>
      <c r="L133" s="572"/>
      <c r="M133" s="573"/>
      <c r="Q133" s="324"/>
    </row>
    <row r="134" spans="1:17" s="324" customFormat="1" x14ac:dyDescent="0.2">
      <c r="B134" s="329"/>
      <c r="C134" s="646" t="s">
        <v>815</v>
      </c>
      <c r="D134" s="680" t="s">
        <v>816</v>
      </c>
      <c r="E134" s="680"/>
      <c r="F134" s="680"/>
      <c r="G134" s="680"/>
      <c r="H134" s="575"/>
      <c r="I134" s="773" t="s">
        <v>817</v>
      </c>
      <c r="J134" s="773"/>
      <c r="K134" s="773"/>
      <c r="L134" s="773"/>
      <c r="M134" s="85"/>
    </row>
    <row r="135" spans="1:17" s="324" customFormat="1" x14ac:dyDescent="0.2">
      <c r="B135" s="329"/>
      <c r="C135" s="646" t="s">
        <v>818</v>
      </c>
      <c r="D135" s="680" t="s">
        <v>819</v>
      </c>
      <c r="E135" s="680"/>
      <c r="F135" s="680"/>
      <c r="G135" s="680"/>
      <c r="H135" s="575"/>
      <c r="I135" s="773" t="s">
        <v>817</v>
      </c>
      <c r="J135" s="773"/>
      <c r="K135" s="773"/>
      <c r="L135" s="773"/>
      <c r="M135" s="85"/>
    </row>
    <row r="136" spans="1:17" s="324" customFormat="1" x14ac:dyDescent="0.2">
      <c r="B136" s="329"/>
      <c r="C136" s="646" t="s">
        <v>820</v>
      </c>
      <c r="D136" s="680" t="s">
        <v>821</v>
      </c>
      <c r="E136" s="680"/>
      <c r="F136" s="680"/>
      <c r="G136" s="680"/>
      <c r="H136" s="575"/>
      <c r="I136" s="773" t="s">
        <v>822</v>
      </c>
      <c r="J136" s="773"/>
      <c r="K136" s="773"/>
      <c r="L136" s="773"/>
      <c r="M136" s="85"/>
    </row>
    <row r="137" spans="1:17" s="324" customFormat="1" x14ac:dyDescent="0.2">
      <c r="B137" s="329"/>
      <c r="C137" s="330"/>
      <c r="D137" s="444"/>
      <c r="E137" s="444"/>
      <c r="F137" s="444"/>
      <c r="G137" s="331"/>
      <c r="H137" s="331"/>
      <c r="I137" s="393"/>
      <c r="J137" s="393"/>
      <c r="K137" s="393"/>
      <c r="L137" s="393"/>
      <c r="M137" s="85"/>
    </row>
    <row r="138" spans="1:17" s="574" customFormat="1" x14ac:dyDescent="0.25">
      <c r="A138" s="568"/>
      <c r="B138" s="569"/>
      <c r="C138" s="570" t="s">
        <v>469</v>
      </c>
      <c r="D138" s="571"/>
      <c r="E138" s="572"/>
      <c r="F138" s="572"/>
      <c r="G138" s="572"/>
      <c r="H138" s="572"/>
      <c r="I138" s="572"/>
      <c r="J138" s="572"/>
      <c r="K138" s="572"/>
      <c r="L138" s="572"/>
      <c r="M138" s="573"/>
      <c r="Q138" s="324"/>
    </row>
    <row r="139" spans="1:17" s="324" customFormat="1" ht="11.25" customHeight="1" x14ac:dyDescent="0.2">
      <c r="B139" s="329"/>
      <c r="C139" s="646" t="s">
        <v>88</v>
      </c>
      <c r="D139" s="680" t="s">
        <v>87</v>
      </c>
      <c r="E139" s="680"/>
      <c r="F139" s="680"/>
      <c r="G139" s="680"/>
      <c r="H139" s="575"/>
      <c r="I139" s="772" t="s">
        <v>1123</v>
      </c>
      <c r="J139" s="772"/>
      <c r="K139" s="772"/>
      <c r="L139" s="772"/>
      <c r="M139" s="85"/>
    </row>
    <row r="140" spans="1:17" s="324" customFormat="1" ht="11.25" customHeight="1" x14ac:dyDescent="0.2">
      <c r="B140" s="329"/>
      <c r="C140" s="646" t="s">
        <v>86</v>
      </c>
      <c r="D140" s="680" t="s">
        <v>85</v>
      </c>
      <c r="E140" s="680"/>
      <c r="F140" s="680"/>
      <c r="G140" s="680"/>
      <c r="H140" s="575"/>
      <c r="I140" s="772" t="s">
        <v>1123</v>
      </c>
      <c r="J140" s="772"/>
      <c r="K140" s="772"/>
      <c r="L140" s="772"/>
      <c r="M140" s="85"/>
    </row>
    <row r="141" spans="1:17" s="324" customFormat="1" ht="11.25" customHeight="1" x14ac:dyDescent="0.2">
      <c r="B141" s="329"/>
      <c r="C141" s="646" t="s">
        <v>84</v>
      </c>
      <c r="D141" s="680" t="s">
        <v>83</v>
      </c>
      <c r="E141" s="680"/>
      <c r="F141" s="680"/>
      <c r="G141" s="680"/>
      <c r="H141" s="575"/>
      <c r="I141" s="772" t="s">
        <v>1123</v>
      </c>
      <c r="J141" s="772"/>
      <c r="K141" s="772"/>
      <c r="L141" s="772"/>
      <c r="M141" s="85"/>
    </row>
    <row r="142" spans="1:17" s="324" customFormat="1" ht="11.25" customHeight="1" x14ac:dyDescent="0.2">
      <c r="B142" s="329"/>
      <c r="C142" s="646" t="s">
        <v>82</v>
      </c>
      <c r="D142" s="680" t="s">
        <v>81</v>
      </c>
      <c r="E142" s="680"/>
      <c r="F142" s="680"/>
      <c r="G142" s="680"/>
      <c r="H142" s="575"/>
      <c r="I142" s="772" t="s">
        <v>1123</v>
      </c>
      <c r="J142" s="772"/>
      <c r="K142" s="772"/>
      <c r="L142" s="772"/>
      <c r="M142" s="85"/>
    </row>
    <row r="143" spans="1:17" s="324" customFormat="1" ht="11.25" customHeight="1" x14ac:dyDescent="0.2">
      <c r="B143" s="329"/>
      <c r="C143" s="680" t="s">
        <v>824</v>
      </c>
      <c r="D143" s="680" t="s">
        <v>825</v>
      </c>
      <c r="E143" s="680"/>
      <c r="F143" s="680"/>
      <c r="G143" s="680"/>
      <c r="H143" s="680"/>
      <c r="I143" s="772" t="s">
        <v>1123</v>
      </c>
      <c r="J143" s="772"/>
      <c r="K143" s="772"/>
      <c r="L143" s="772"/>
      <c r="M143" s="85"/>
    </row>
    <row r="144" spans="1:17" s="324" customFormat="1" x14ac:dyDescent="0.2">
      <c r="B144" s="329"/>
      <c r="C144" s="699"/>
      <c r="D144" s="699"/>
      <c r="E144" s="699"/>
      <c r="F144" s="699"/>
      <c r="G144" s="699"/>
      <c r="H144" s="699"/>
      <c r="I144" s="772" t="s">
        <v>1123</v>
      </c>
      <c r="J144" s="772"/>
      <c r="K144" s="772"/>
      <c r="L144" s="772"/>
      <c r="M144" s="85"/>
    </row>
    <row r="145" spans="1:17" s="324" customFormat="1" x14ac:dyDescent="0.2">
      <c r="B145" s="329"/>
      <c r="C145" s="330"/>
      <c r="D145" s="444"/>
      <c r="E145" s="444"/>
      <c r="F145" s="444"/>
      <c r="G145" s="331"/>
      <c r="H145" s="331"/>
      <c r="I145" s="393"/>
      <c r="J145" s="393"/>
      <c r="K145" s="393"/>
      <c r="L145" s="393"/>
      <c r="M145" s="85"/>
    </row>
    <row r="146" spans="1:17" s="574" customFormat="1" x14ac:dyDescent="0.25">
      <c r="A146" s="568"/>
      <c r="B146" s="569"/>
      <c r="C146" s="570" t="s">
        <v>826</v>
      </c>
      <c r="D146" s="571"/>
      <c r="E146" s="572"/>
      <c r="F146" s="572"/>
      <c r="G146" s="572"/>
      <c r="H146" s="572"/>
      <c r="I146" s="572"/>
      <c r="J146" s="572"/>
      <c r="K146" s="572"/>
      <c r="L146" s="572"/>
      <c r="M146" s="573"/>
      <c r="Q146" s="324"/>
    </row>
    <row r="147" spans="1:17" s="324" customFormat="1" x14ac:dyDescent="0.2">
      <c r="B147" s="329"/>
      <c r="C147" s="646" t="s">
        <v>80</v>
      </c>
      <c r="D147" s="680" t="s">
        <v>79</v>
      </c>
      <c r="E147" s="680"/>
      <c r="F147" s="680"/>
      <c r="G147" s="680"/>
      <c r="H147" s="575"/>
      <c r="I147" s="772" t="s">
        <v>1123</v>
      </c>
      <c r="J147" s="772"/>
      <c r="K147" s="772"/>
      <c r="L147" s="772"/>
      <c r="M147" s="85"/>
    </row>
    <row r="148" spans="1:17" s="324" customFormat="1" ht="17.25" customHeight="1" x14ac:dyDescent="0.2">
      <c r="B148" s="329"/>
      <c r="C148" s="680" t="s">
        <v>828</v>
      </c>
      <c r="D148" s="680" t="s">
        <v>829</v>
      </c>
      <c r="E148" s="680"/>
      <c r="F148" s="680"/>
      <c r="G148" s="680"/>
      <c r="H148" s="680"/>
      <c r="I148" s="776" t="s">
        <v>830</v>
      </c>
      <c r="J148" s="776"/>
      <c r="K148" s="776"/>
      <c r="L148" s="776"/>
      <c r="M148" s="85"/>
    </row>
    <row r="149" spans="1:17" s="324" customFormat="1" ht="17.25" customHeight="1" x14ac:dyDescent="0.2">
      <c r="B149" s="329"/>
      <c r="C149" s="699"/>
      <c r="D149" s="699"/>
      <c r="E149" s="699"/>
      <c r="F149" s="699"/>
      <c r="G149" s="699"/>
      <c r="H149" s="699"/>
      <c r="I149" s="779"/>
      <c r="J149" s="779"/>
      <c r="K149" s="779"/>
      <c r="L149" s="779"/>
      <c r="M149" s="85"/>
    </row>
    <row r="150" spans="1:17" s="324" customFormat="1" ht="11.25" customHeight="1" x14ac:dyDescent="0.2">
      <c r="B150" s="329"/>
      <c r="C150" s="680" t="s">
        <v>78</v>
      </c>
      <c r="D150" s="680" t="s">
        <v>77</v>
      </c>
      <c r="E150" s="680"/>
      <c r="F150" s="680"/>
      <c r="G150" s="680"/>
      <c r="H150" s="680"/>
      <c r="I150" s="776" t="s">
        <v>831</v>
      </c>
      <c r="J150" s="776"/>
      <c r="K150" s="776"/>
      <c r="L150" s="776"/>
      <c r="M150" s="85"/>
    </row>
    <row r="151" spans="1:17" s="324" customFormat="1" x14ac:dyDescent="0.2">
      <c r="B151" s="329"/>
      <c r="C151" s="699"/>
      <c r="D151" s="699"/>
      <c r="E151" s="699"/>
      <c r="F151" s="699"/>
      <c r="G151" s="699"/>
      <c r="H151" s="699"/>
      <c r="I151" s="779"/>
      <c r="J151" s="779"/>
      <c r="K151" s="779"/>
      <c r="L151" s="779"/>
      <c r="M151" s="85"/>
    </row>
    <row r="152" spans="1:17" s="324" customFormat="1" ht="11.25" customHeight="1" x14ac:dyDescent="0.2">
      <c r="B152" s="329"/>
      <c r="C152" s="646" t="s">
        <v>832</v>
      </c>
      <c r="D152" s="680" t="s">
        <v>833</v>
      </c>
      <c r="E152" s="680"/>
      <c r="F152" s="680"/>
      <c r="G152" s="680"/>
      <c r="H152" s="575"/>
      <c r="I152" s="772" t="s">
        <v>1123</v>
      </c>
      <c r="J152" s="772"/>
      <c r="K152" s="772"/>
      <c r="L152" s="772"/>
      <c r="M152" s="85"/>
    </row>
    <row r="153" spans="1:17" s="324" customFormat="1" ht="11.25" customHeight="1" x14ac:dyDescent="0.2">
      <c r="B153" s="329"/>
      <c r="C153" s="646" t="s">
        <v>76</v>
      </c>
      <c r="D153" s="680" t="s">
        <v>75</v>
      </c>
      <c r="E153" s="680"/>
      <c r="F153" s="680"/>
      <c r="G153" s="680"/>
      <c r="H153" s="575"/>
      <c r="I153" s="772" t="s">
        <v>1123</v>
      </c>
      <c r="J153" s="772"/>
      <c r="K153" s="772"/>
      <c r="L153" s="772"/>
      <c r="M153" s="85"/>
    </row>
    <row r="154" spans="1:17" s="324" customFormat="1" x14ac:dyDescent="0.2">
      <c r="B154" s="329"/>
      <c r="C154" s="330"/>
      <c r="D154" s="444"/>
      <c r="E154" s="444"/>
      <c r="F154" s="444"/>
      <c r="G154" s="331"/>
      <c r="H154" s="331"/>
      <c r="I154" s="393"/>
      <c r="J154" s="393"/>
      <c r="K154" s="393"/>
      <c r="L154" s="393"/>
      <c r="M154" s="85"/>
    </row>
    <row r="155" spans="1:17" s="574" customFormat="1" x14ac:dyDescent="0.25">
      <c r="A155" s="568"/>
      <c r="B155" s="569"/>
      <c r="C155" s="570" t="s">
        <v>834</v>
      </c>
      <c r="D155" s="571"/>
      <c r="E155" s="572"/>
      <c r="F155" s="572"/>
      <c r="G155" s="572"/>
      <c r="H155" s="572"/>
      <c r="I155" s="572"/>
      <c r="J155" s="572"/>
      <c r="K155" s="572"/>
      <c r="L155" s="572"/>
      <c r="M155" s="573"/>
      <c r="Q155" s="324"/>
    </row>
    <row r="156" spans="1:17" s="324" customFormat="1" ht="11.25" customHeight="1" x14ac:dyDescent="0.2">
      <c r="B156" s="329"/>
      <c r="C156" s="680" t="s">
        <v>835</v>
      </c>
      <c r="D156" s="680" t="s">
        <v>836</v>
      </c>
      <c r="E156" s="680"/>
      <c r="F156" s="680"/>
      <c r="G156" s="680"/>
      <c r="H156" s="680"/>
      <c r="I156" s="776" t="s">
        <v>492</v>
      </c>
      <c r="J156" s="776"/>
      <c r="K156" s="776"/>
      <c r="L156" s="776"/>
      <c r="M156" s="85"/>
    </row>
    <row r="157" spans="1:17" s="324" customFormat="1" x14ac:dyDescent="0.2">
      <c r="B157" s="329"/>
      <c r="C157" s="699"/>
      <c r="D157" s="699"/>
      <c r="E157" s="699"/>
      <c r="F157" s="699"/>
      <c r="G157" s="699"/>
      <c r="H157" s="699"/>
      <c r="I157" s="779"/>
      <c r="J157" s="779"/>
      <c r="K157" s="779"/>
      <c r="L157" s="779"/>
      <c r="M157" s="85"/>
    </row>
    <row r="158" spans="1:17" s="324" customFormat="1" ht="11.25" customHeight="1" x14ac:dyDescent="0.2">
      <c r="B158" s="329"/>
      <c r="C158" s="680" t="s">
        <v>74</v>
      </c>
      <c r="D158" s="680" t="s">
        <v>73</v>
      </c>
      <c r="E158" s="680"/>
      <c r="F158" s="680"/>
      <c r="G158" s="680"/>
      <c r="H158" s="680"/>
      <c r="I158" s="776" t="s">
        <v>492</v>
      </c>
      <c r="J158" s="776"/>
      <c r="K158" s="776"/>
      <c r="L158" s="776"/>
      <c r="M158" s="85"/>
    </row>
    <row r="159" spans="1:17" s="324" customFormat="1" x14ac:dyDescent="0.2">
      <c r="B159" s="329"/>
      <c r="C159" s="699"/>
      <c r="D159" s="699"/>
      <c r="E159" s="699"/>
      <c r="F159" s="699"/>
      <c r="G159" s="699"/>
      <c r="H159" s="699"/>
      <c r="I159" s="779"/>
      <c r="J159" s="779"/>
      <c r="K159" s="779"/>
      <c r="L159" s="779"/>
      <c r="M159" s="85"/>
    </row>
    <row r="160" spans="1:17" s="324" customFormat="1" x14ac:dyDescent="0.2">
      <c r="B160" s="329"/>
      <c r="C160" s="646" t="s">
        <v>837</v>
      </c>
      <c r="D160" s="680" t="s">
        <v>838</v>
      </c>
      <c r="E160" s="680"/>
      <c r="F160" s="680"/>
      <c r="G160" s="680"/>
      <c r="H160" s="575"/>
      <c r="I160" s="773" t="s">
        <v>492</v>
      </c>
      <c r="J160" s="773"/>
      <c r="K160" s="773"/>
      <c r="L160" s="773"/>
      <c r="M160" s="85"/>
    </row>
    <row r="161" spans="1:17" s="324" customFormat="1" ht="11.25" customHeight="1" x14ac:dyDescent="0.2">
      <c r="B161" s="329"/>
      <c r="C161" s="680" t="s">
        <v>72</v>
      </c>
      <c r="D161" s="680" t="s">
        <v>839</v>
      </c>
      <c r="E161" s="680"/>
      <c r="F161" s="680"/>
      <c r="G161" s="680"/>
      <c r="H161" s="680"/>
      <c r="I161" s="776" t="s">
        <v>492</v>
      </c>
      <c r="J161" s="776"/>
      <c r="K161" s="776"/>
      <c r="L161" s="776"/>
      <c r="M161" s="85"/>
    </row>
    <row r="162" spans="1:17" s="324" customFormat="1" x14ac:dyDescent="0.2">
      <c r="B162" s="329"/>
      <c r="C162" s="699"/>
      <c r="D162" s="699"/>
      <c r="E162" s="699"/>
      <c r="F162" s="699"/>
      <c r="G162" s="699"/>
      <c r="H162" s="699"/>
      <c r="I162" s="779"/>
      <c r="J162" s="779"/>
      <c r="K162" s="779"/>
      <c r="L162" s="779"/>
      <c r="M162" s="85"/>
    </row>
    <row r="163" spans="1:17" s="324" customFormat="1" x14ac:dyDescent="0.2">
      <c r="B163" s="329"/>
      <c r="C163" s="330"/>
      <c r="D163" s="444"/>
      <c r="E163" s="444"/>
      <c r="F163" s="444"/>
      <c r="G163" s="331"/>
      <c r="H163" s="331"/>
      <c r="I163" s="393"/>
      <c r="J163" s="393"/>
      <c r="K163" s="393"/>
      <c r="L163" s="393"/>
      <c r="M163" s="85"/>
    </row>
    <row r="164" spans="1:17" s="574" customFormat="1" x14ac:dyDescent="0.25">
      <c r="A164" s="568"/>
      <c r="B164" s="569"/>
      <c r="C164" s="570" t="s">
        <v>840</v>
      </c>
      <c r="D164" s="571"/>
      <c r="E164" s="572"/>
      <c r="F164" s="572"/>
      <c r="G164" s="572"/>
      <c r="H164" s="572"/>
      <c r="I164" s="572"/>
      <c r="J164" s="572"/>
      <c r="K164" s="572"/>
      <c r="L164" s="572"/>
      <c r="M164" s="573"/>
      <c r="Q164" s="324"/>
    </row>
    <row r="165" spans="1:17" s="324" customFormat="1" ht="11.25" customHeight="1" x14ac:dyDescent="0.2">
      <c r="B165" s="329"/>
      <c r="C165" s="646" t="s">
        <v>71</v>
      </c>
      <c r="D165" s="680" t="s">
        <v>70</v>
      </c>
      <c r="E165" s="680"/>
      <c r="F165" s="680"/>
      <c r="G165" s="680"/>
      <c r="H165" s="575"/>
      <c r="I165" s="772" t="s">
        <v>1123</v>
      </c>
      <c r="J165" s="772"/>
      <c r="K165" s="772"/>
      <c r="L165" s="772"/>
      <c r="M165" s="85"/>
    </row>
    <row r="166" spans="1:17" s="324" customFormat="1" ht="11.25" customHeight="1" x14ac:dyDescent="0.2">
      <c r="B166" s="329"/>
      <c r="C166" s="646" t="s">
        <v>69</v>
      </c>
      <c r="D166" s="680" t="s">
        <v>68</v>
      </c>
      <c r="E166" s="680"/>
      <c r="F166" s="680"/>
      <c r="G166" s="680"/>
      <c r="H166" s="575"/>
      <c r="I166" s="772" t="s">
        <v>1123</v>
      </c>
      <c r="J166" s="772"/>
      <c r="K166" s="772"/>
      <c r="L166" s="772"/>
      <c r="M166" s="85"/>
    </row>
    <row r="167" spans="1:17" s="324" customFormat="1" ht="11.25" customHeight="1" x14ac:dyDescent="0.2">
      <c r="B167" s="329"/>
      <c r="C167" s="646" t="s">
        <v>67</v>
      </c>
      <c r="D167" s="680" t="s">
        <v>66</v>
      </c>
      <c r="E167" s="680"/>
      <c r="F167" s="680"/>
      <c r="G167" s="680"/>
      <c r="H167" s="575"/>
      <c r="I167" s="772" t="s">
        <v>1123</v>
      </c>
      <c r="J167" s="772"/>
      <c r="K167" s="772"/>
      <c r="L167" s="772"/>
      <c r="M167" s="85"/>
    </row>
    <row r="168" spans="1:17" s="324" customFormat="1" ht="11.25" customHeight="1" x14ac:dyDescent="0.2">
      <c r="B168" s="329"/>
      <c r="C168" s="646" t="s">
        <v>65</v>
      </c>
      <c r="D168" s="680" t="s">
        <v>64</v>
      </c>
      <c r="E168" s="680"/>
      <c r="F168" s="680"/>
      <c r="G168" s="680"/>
      <c r="H168" s="575"/>
      <c r="I168" s="772" t="s">
        <v>1123</v>
      </c>
      <c r="J168" s="772"/>
      <c r="K168" s="772"/>
      <c r="L168" s="772"/>
      <c r="M168" s="85"/>
    </row>
    <row r="169" spans="1:17" s="324" customFormat="1" ht="11.25" customHeight="1" x14ac:dyDescent="0.2">
      <c r="B169" s="329"/>
      <c r="C169" s="646" t="s">
        <v>63</v>
      </c>
      <c r="D169" s="680" t="s">
        <v>62</v>
      </c>
      <c r="E169" s="680"/>
      <c r="F169" s="680"/>
      <c r="G169" s="680"/>
      <c r="H169" s="575"/>
      <c r="I169" s="772" t="s">
        <v>1124</v>
      </c>
      <c r="J169" s="772"/>
      <c r="K169" s="772"/>
      <c r="L169" s="772"/>
      <c r="M169" s="85"/>
    </row>
    <row r="170" spans="1:17" s="324" customFormat="1" ht="11.25" customHeight="1" x14ac:dyDescent="0.2">
      <c r="B170" s="329"/>
      <c r="C170" s="646" t="s">
        <v>61</v>
      </c>
      <c r="D170" s="680" t="s">
        <v>60</v>
      </c>
      <c r="E170" s="680"/>
      <c r="F170" s="680"/>
      <c r="G170" s="680"/>
      <c r="H170" s="575"/>
      <c r="I170" s="772" t="s">
        <v>822</v>
      </c>
      <c r="J170" s="772"/>
      <c r="K170" s="772"/>
      <c r="L170" s="772"/>
      <c r="M170" s="85"/>
    </row>
    <row r="171" spans="1:17" s="324" customFormat="1" ht="11.25" customHeight="1" x14ac:dyDescent="0.2">
      <c r="B171" s="329"/>
      <c r="C171" s="680" t="s">
        <v>59</v>
      </c>
      <c r="D171" s="680" t="s">
        <v>842</v>
      </c>
      <c r="E171" s="680"/>
      <c r="F171" s="680"/>
      <c r="G171" s="680"/>
      <c r="H171" s="680"/>
      <c r="I171" s="776" t="s">
        <v>822</v>
      </c>
      <c r="J171" s="776"/>
      <c r="K171" s="776"/>
      <c r="L171" s="776"/>
      <c r="M171" s="85"/>
    </row>
    <row r="172" spans="1:17" s="324" customFormat="1" x14ac:dyDescent="0.2">
      <c r="B172" s="329"/>
      <c r="C172" s="699"/>
      <c r="D172" s="699"/>
      <c r="E172" s="699"/>
      <c r="F172" s="699"/>
      <c r="G172" s="699"/>
      <c r="H172" s="699"/>
      <c r="I172" s="779"/>
      <c r="J172" s="779"/>
      <c r="K172" s="779"/>
      <c r="L172" s="779"/>
      <c r="M172" s="85"/>
    </row>
    <row r="173" spans="1:17" s="324" customFormat="1" x14ac:dyDescent="0.2">
      <c r="B173" s="329"/>
      <c r="C173" s="330"/>
      <c r="D173" s="444"/>
      <c r="E173" s="444"/>
      <c r="F173" s="444"/>
      <c r="G173" s="331"/>
      <c r="H173" s="331"/>
      <c r="I173" s="393"/>
      <c r="J173" s="393"/>
      <c r="K173" s="393"/>
      <c r="L173" s="393"/>
      <c r="M173" s="85"/>
    </row>
    <row r="174" spans="1:17" s="574" customFormat="1" x14ac:dyDescent="0.25">
      <c r="A174" s="568"/>
      <c r="B174" s="569"/>
      <c r="C174" s="570" t="s">
        <v>843</v>
      </c>
      <c r="D174" s="571"/>
      <c r="E174" s="572"/>
      <c r="F174" s="572"/>
      <c r="G174" s="572"/>
      <c r="H174" s="572"/>
      <c r="I174" s="572"/>
      <c r="J174" s="572"/>
      <c r="K174" s="572"/>
      <c r="L174" s="572"/>
      <c r="M174" s="573"/>
      <c r="Q174" s="324"/>
    </row>
    <row r="175" spans="1:17" s="324" customFormat="1" ht="11.25" customHeight="1" x14ac:dyDescent="0.2">
      <c r="B175" s="329"/>
      <c r="C175" s="646" t="s">
        <v>844</v>
      </c>
      <c r="D175" s="680" t="s">
        <v>845</v>
      </c>
      <c r="E175" s="680"/>
      <c r="F175" s="680"/>
      <c r="G175" s="680"/>
      <c r="H175" s="575"/>
      <c r="I175" s="772" t="s">
        <v>1123</v>
      </c>
      <c r="J175" s="772"/>
      <c r="K175" s="772"/>
      <c r="L175" s="772"/>
      <c r="M175" s="85"/>
    </row>
    <row r="176" spans="1:17" s="324" customFormat="1" ht="11.25" customHeight="1" x14ac:dyDescent="0.2">
      <c r="B176" s="329"/>
      <c r="C176" s="646" t="s">
        <v>57</v>
      </c>
      <c r="D176" s="680" t="s">
        <v>56</v>
      </c>
      <c r="E176" s="680"/>
      <c r="F176" s="680"/>
      <c r="G176" s="680"/>
      <c r="H176" s="575"/>
      <c r="I176" s="772" t="s">
        <v>1123</v>
      </c>
      <c r="J176" s="772"/>
      <c r="K176" s="772"/>
      <c r="L176" s="772"/>
      <c r="M176" s="85"/>
    </row>
    <row r="177" spans="1:17" s="324" customFormat="1" x14ac:dyDescent="0.2">
      <c r="B177" s="329"/>
      <c r="C177" s="646" t="s">
        <v>55</v>
      </c>
      <c r="D177" s="680" t="s">
        <v>54</v>
      </c>
      <c r="E177" s="680"/>
      <c r="F177" s="680"/>
      <c r="G177" s="680"/>
      <c r="H177" s="575"/>
      <c r="I177" s="773" t="s">
        <v>847</v>
      </c>
      <c r="J177" s="773"/>
      <c r="K177" s="773"/>
      <c r="L177" s="773"/>
      <c r="M177" s="85"/>
    </row>
    <row r="178" spans="1:17" s="324" customFormat="1" x14ac:dyDescent="0.2">
      <c r="B178" s="329"/>
      <c r="C178" s="646" t="s">
        <v>848</v>
      </c>
      <c r="D178" s="680" t="s">
        <v>849</v>
      </c>
      <c r="E178" s="680"/>
      <c r="F178" s="680"/>
      <c r="G178" s="680"/>
      <c r="H178" s="575"/>
      <c r="I178" s="772" t="s">
        <v>822</v>
      </c>
      <c r="J178" s="772"/>
      <c r="K178" s="772"/>
      <c r="L178" s="772"/>
      <c r="M178" s="85"/>
    </row>
    <row r="179" spans="1:17" s="324" customFormat="1" x14ac:dyDescent="0.2">
      <c r="B179" s="329"/>
      <c r="C179" s="646" t="s">
        <v>850</v>
      </c>
      <c r="D179" s="680" t="s">
        <v>851</v>
      </c>
      <c r="E179" s="680"/>
      <c r="F179" s="680"/>
      <c r="G179" s="680"/>
      <c r="H179" s="575"/>
      <c r="I179" s="772" t="s">
        <v>822</v>
      </c>
      <c r="J179" s="772"/>
      <c r="K179" s="772"/>
      <c r="L179" s="772"/>
      <c r="M179" s="85"/>
    </row>
    <row r="180" spans="1:17" s="324" customFormat="1" x14ac:dyDescent="0.2">
      <c r="B180" s="329"/>
      <c r="C180" s="330"/>
      <c r="D180" s="444"/>
      <c r="E180" s="444"/>
      <c r="F180" s="444"/>
      <c r="G180" s="331"/>
      <c r="H180" s="331"/>
      <c r="I180" s="393"/>
      <c r="J180" s="393"/>
      <c r="K180" s="393"/>
      <c r="L180" s="393"/>
      <c r="M180" s="85"/>
    </row>
    <row r="181" spans="1:17" s="574" customFormat="1" x14ac:dyDescent="0.25">
      <c r="A181" s="568"/>
      <c r="B181" s="569"/>
      <c r="C181" s="570" t="s">
        <v>852</v>
      </c>
      <c r="D181" s="571"/>
      <c r="E181" s="572"/>
      <c r="F181" s="572"/>
      <c r="G181" s="572"/>
      <c r="H181" s="572"/>
      <c r="I181" s="572"/>
      <c r="J181" s="572"/>
      <c r="K181" s="572"/>
      <c r="L181" s="572"/>
      <c r="M181" s="573"/>
      <c r="Q181" s="324"/>
    </row>
    <row r="182" spans="1:17" s="324" customFormat="1" ht="11.25" customHeight="1" x14ac:dyDescent="0.2">
      <c r="B182" s="329"/>
      <c r="C182" s="646" t="s">
        <v>53</v>
      </c>
      <c r="D182" s="680" t="s">
        <v>853</v>
      </c>
      <c r="E182" s="680"/>
      <c r="F182" s="680"/>
      <c r="G182" s="680"/>
      <c r="H182" s="575"/>
      <c r="I182" s="772" t="s">
        <v>637</v>
      </c>
      <c r="J182" s="772"/>
      <c r="K182" s="772"/>
      <c r="L182" s="772"/>
      <c r="M182" s="85"/>
    </row>
    <row r="183" spans="1:17" s="324" customFormat="1" x14ac:dyDescent="0.2">
      <c r="B183" s="329"/>
      <c r="C183" s="330"/>
      <c r="D183" s="444"/>
      <c r="E183" s="444"/>
      <c r="F183" s="444"/>
      <c r="G183" s="331"/>
      <c r="H183" s="331"/>
      <c r="I183" s="393"/>
      <c r="J183" s="393"/>
      <c r="K183" s="393"/>
      <c r="L183" s="393"/>
      <c r="M183" s="85"/>
    </row>
    <row r="184" spans="1:17" s="574" customFormat="1" x14ac:dyDescent="0.25">
      <c r="A184" s="568"/>
      <c r="B184" s="569"/>
      <c r="C184" s="570" t="s">
        <v>854</v>
      </c>
      <c r="D184" s="571"/>
      <c r="E184" s="572"/>
      <c r="F184" s="572"/>
      <c r="G184" s="572"/>
      <c r="H184" s="572"/>
      <c r="I184" s="572"/>
      <c r="J184" s="572"/>
      <c r="K184" s="572"/>
      <c r="L184" s="572"/>
      <c r="M184" s="573"/>
      <c r="Q184" s="324"/>
    </row>
    <row r="185" spans="1:17" s="324" customFormat="1" ht="11.25" customHeight="1" x14ac:dyDescent="0.2">
      <c r="B185" s="329"/>
      <c r="C185" s="680" t="s">
        <v>855</v>
      </c>
      <c r="D185" s="680" t="s">
        <v>856</v>
      </c>
      <c r="E185" s="680"/>
      <c r="F185" s="680"/>
      <c r="G185" s="680"/>
      <c r="H185" s="680"/>
      <c r="I185" s="776" t="s">
        <v>169</v>
      </c>
      <c r="J185" s="776"/>
      <c r="K185" s="776"/>
      <c r="L185" s="776"/>
      <c r="M185" s="85"/>
    </row>
    <row r="186" spans="1:17" s="324" customFormat="1" x14ac:dyDescent="0.2">
      <c r="B186" s="329"/>
      <c r="C186" s="699"/>
      <c r="D186" s="699"/>
      <c r="E186" s="699"/>
      <c r="F186" s="699"/>
      <c r="G186" s="699"/>
      <c r="H186" s="699"/>
      <c r="I186" s="779"/>
      <c r="J186" s="779"/>
      <c r="K186" s="779"/>
      <c r="L186" s="779"/>
      <c r="M186" s="85"/>
    </row>
    <row r="187" spans="1:17" s="324" customFormat="1" ht="11.25" customHeight="1" x14ac:dyDescent="0.2">
      <c r="B187" s="329"/>
      <c r="C187" s="680" t="s">
        <v>857</v>
      </c>
      <c r="D187" s="680" t="s">
        <v>858</v>
      </c>
      <c r="E187" s="680"/>
      <c r="F187" s="680"/>
      <c r="G187" s="680"/>
      <c r="H187" s="680"/>
      <c r="I187" s="776" t="s">
        <v>859</v>
      </c>
      <c r="J187" s="776"/>
      <c r="K187" s="776"/>
      <c r="L187" s="776"/>
      <c r="M187" s="85"/>
    </row>
    <row r="188" spans="1:17" s="324" customFormat="1" x14ac:dyDescent="0.2">
      <c r="B188" s="329"/>
      <c r="C188" s="699"/>
      <c r="D188" s="699"/>
      <c r="E188" s="699"/>
      <c r="F188" s="699"/>
      <c r="G188" s="699"/>
      <c r="H188" s="699"/>
      <c r="I188" s="779"/>
      <c r="J188" s="779"/>
      <c r="K188" s="779"/>
      <c r="L188" s="779"/>
      <c r="M188" s="85"/>
    </row>
    <row r="189" spans="1:17" s="324" customFormat="1" x14ac:dyDescent="0.2">
      <c r="B189" s="329"/>
      <c r="C189" s="330"/>
      <c r="D189" s="444"/>
      <c r="E189" s="444"/>
      <c r="F189" s="444"/>
      <c r="G189" s="331"/>
      <c r="H189" s="331"/>
      <c r="I189" s="331"/>
      <c r="J189" s="331"/>
      <c r="K189" s="331"/>
      <c r="L189" s="331"/>
      <c r="M189" s="85"/>
    </row>
    <row r="190" spans="1:17" s="129" customFormat="1" ht="18.75" customHeight="1" x14ac:dyDescent="0.25">
      <c r="A190" s="328"/>
      <c r="B190" s="125" t="s">
        <v>860</v>
      </c>
      <c r="C190" s="123" t="s">
        <v>861</v>
      </c>
      <c r="D190" s="126"/>
      <c r="E190" s="126"/>
      <c r="F190" s="126"/>
      <c r="G190" s="127"/>
      <c r="H190" s="127"/>
      <c r="I190" s="127"/>
      <c r="J190" s="127"/>
      <c r="K190" s="127"/>
      <c r="L190" s="127"/>
      <c r="M190" s="128"/>
    </row>
    <row r="191" spans="1:17" s="324" customFormat="1" x14ac:dyDescent="0.2">
      <c r="B191" s="329"/>
      <c r="C191" s="330"/>
      <c r="D191" s="444"/>
      <c r="E191" s="444"/>
      <c r="F191" s="444"/>
      <c r="G191" s="331"/>
      <c r="H191" s="331"/>
      <c r="I191" s="331"/>
      <c r="J191" s="331"/>
      <c r="K191" s="331"/>
      <c r="L191" s="331"/>
      <c r="M191" s="85"/>
    </row>
    <row r="192" spans="1:17" s="574" customFormat="1" x14ac:dyDescent="0.25">
      <c r="A192" s="568"/>
      <c r="B192" s="569"/>
      <c r="C192" s="570" t="s">
        <v>862</v>
      </c>
      <c r="D192" s="571"/>
      <c r="E192" s="572"/>
      <c r="F192" s="572"/>
      <c r="G192" s="572"/>
      <c r="H192" s="572"/>
      <c r="I192" s="572"/>
      <c r="J192" s="572"/>
      <c r="K192" s="572"/>
      <c r="L192" s="572"/>
      <c r="M192" s="573"/>
    </row>
    <row r="193" spans="1:13" s="324" customFormat="1" ht="11.25" customHeight="1" x14ac:dyDescent="0.2">
      <c r="B193" s="329"/>
      <c r="C193" s="646" t="s">
        <v>52</v>
      </c>
      <c r="D193" s="680" t="s">
        <v>51</v>
      </c>
      <c r="E193" s="680"/>
      <c r="F193" s="680"/>
      <c r="G193" s="680"/>
      <c r="H193" s="575"/>
      <c r="I193" s="772" t="s">
        <v>863</v>
      </c>
      <c r="J193" s="772"/>
      <c r="K193" s="772"/>
      <c r="L193" s="772"/>
      <c r="M193" s="85"/>
    </row>
    <row r="194" spans="1:13" s="324" customFormat="1" ht="11.25" customHeight="1" x14ac:dyDescent="0.2">
      <c r="B194" s="329"/>
      <c r="C194" s="680" t="s">
        <v>50</v>
      </c>
      <c r="D194" s="680" t="s">
        <v>49</v>
      </c>
      <c r="E194" s="680"/>
      <c r="F194" s="680"/>
      <c r="G194" s="680"/>
      <c r="H194" s="708"/>
      <c r="I194" s="776" t="s">
        <v>864</v>
      </c>
      <c r="J194" s="776"/>
      <c r="K194" s="776"/>
      <c r="L194" s="776"/>
      <c r="M194" s="85"/>
    </row>
    <row r="195" spans="1:13" s="324" customFormat="1" x14ac:dyDescent="0.2">
      <c r="B195" s="329"/>
      <c r="C195" s="699"/>
      <c r="D195" s="699"/>
      <c r="E195" s="699"/>
      <c r="F195" s="699"/>
      <c r="G195" s="699"/>
      <c r="H195" s="709"/>
      <c r="I195" s="779"/>
      <c r="J195" s="779"/>
      <c r="K195" s="779"/>
      <c r="L195" s="779"/>
      <c r="M195" s="85"/>
    </row>
    <row r="196" spans="1:13" s="324" customFormat="1" x14ac:dyDescent="0.2">
      <c r="B196" s="329"/>
      <c r="C196" s="699"/>
      <c r="D196" s="699"/>
      <c r="E196" s="699"/>
      <c r="F196" s="699"/>
      <c r="G196" s="699"/>
      <c r="H196" s="709"/>
      <c r="I196" s="779"/>
      <c r="J196" s="779"/>
      <c r="K196" s="779"/>
      <c r="L196" s="779"/>
      <c r="M196" s="85"/>
    </row>
    <row r="197" spans="1:13" s="324" customFormat="1" x14ac:dyDescent="0.2">
      <c r="B197" s="329"/>
      <c r="C197" s="699"/>
      <c r="D197" s="699"/>
      <c r="E197" s="699"/>
      <c r="F197" s="699"/>
      <c r="G197" s="699"/>
      <c r="H197" s="709"/>
      <c r="I197" s="779"/>
      <c r="J197" s="779"/>
      <c r="K197" s="779"/>
      <c r="L197" s="779"/>
      <c r="M197" s="85"/>
    </row>
    <row r="198" spans="1:13" s="324" customFormat="1" x14ac:dyDescent="0.2">
      <c r="B198" s="329"/>
      <c r="C198" s="699"/>
      <c r="D198" s="699"/>
      <c r="E198" s="699"/>
      <c r="F198" s="699"/>
      <c r="G198" s="699"/>
      <c r="H198" s="709"/>
      <c r="I198" s="779"/>
      <c r="J198" s="779"/>
      <c r="K198" s="779"/>
      <c r="L198" s="779"/>
      <c r="M198" s="85"/>
    </row>
    <row r="199" spans="1:13" s="324" customFormat="1" x14ac:dyDescent="0.2">
      <c r="B199" s="329"/>
      <c r="C199" s="699"/>
      <c r="D199" s="699"/>
      <c r="E199" s="699"/>
      <c r="F199" s="699"/>
      <c r="G199" s="699"/>
      <c r="H199" s="709"/>
      <c r="I199" s="779"/>
      <c r="J199" s="779"/>
      <c r="K199" s="779"/>
      <c r="L199" s="779"/>
      <c r="M199" s="85"/>
    </row>
    <row r="200" spans="1:13" s="324" customFormat="1" x14ac:dyDescent="0.2">
      <c r="B200" s="329"/>
      <c r="C200" s="646" t="s">
        <v>48</v>
      </c>
      <c r="D200" s="680" t="s">
        <v>47</v>
      </c>
      <c r="E200" s="680"/>
      <c r="F200" s="680"/>
      <c r="G200" s="680"/>
      <c r="H200" s="575"/>
      <c r="I200" s="772" t="s">
        <v>865</v>
      </c>
      <c r="J200" s="772"/>
      <c r="K200" s="772"/>
      <c r="L200" s="772"/>
      <c r="M200" s="85"/>
    </row>
    <row r="201" spans="1:13" s="324" customFormat="1" x14ac:dyDescent="0.2">
      <c r="B201" s="329"/>
      <c r="C201" s="330"/>
      <c r="D201" s="444"/>
      <c r="E201" s="444"/>
      <c r="F201" s="444"/>
      <c r="G201" s="331"/>
      <c r="H201" s="331"/>
      <c r="I201" s="393"/>
      <c r="J201" s="393"/>
      <c r="K201" s="393"/>
      <c r="L201" s="393"/>
      <c r="M201" s="85"/>
    </row>
    <row r="202" spans="1:13" s="574" customFormat="1" x14ac:dyDescent="0.25">
      <c r="A202" s="568"/>
      <c r="B202" s="569"/>
      <c r="C202" s="570" t="s">
        <v>866</v>
      </c>
      <c r="D202" s="571"/>
      <c r="E202" s="572"/>
      <c r="F202" s="572"/>
      <c r="G202" s="572"/>
      <c r="H202" s="572"/>
      <c r="I202" s="572"/>
      <c r="J202" s="572"/>
      <c r="K202" s="572"/>
      <c r="L202" s="572"/>
      <c r="M202" s="573"/>
    </row>
    <row r="203" spans="1:13" s="324" customFormat="1" ht="11.25" customHeight="1" x14ac:dyDescent="0.2">
      <c r="B203" s="329"/>
      <c r="C203" s="646" t="s">
        <v>867</v>
      </c>
      <c r="D203" s="680" t="s">
        <v>46</v>
      </c>
      <c r="E203" s="680"/>
      <c r="F203" s="680"/>
      <c r="G203" s="680"/>
      <c r="H203" s="575"/>
      <c r="I203" s="772" t="s">
        <v>863</v>
      </c>
      <c r="J203" s="772"/>
      <c r="K203" s="772"/>
      <c r="L203" s="772"/>
      <c r="M203" s="85"/>
    </row>
    <row r="204" spans="1:13" s="324" customFormat="1" x14ac:dyDescent="0.2">
      <c r="B204" s="329"/>
      <c r="C204" s="330"/>
      <c r="D204" s="444"/>
      <c r="E204" s="444"/>
      <c r="F204" s="444"/>
      <c r="G204" s="331"/>
      <c r="H204" s="331"/>
      <c r="I204" s="393"/>
      <c r="J204" s="393"/>
      <c r="K204" s="393"/>
      <c r="L204" s="393"/>
      <c r="M204" s="85"/>
    </row>
    <row r="205" spans="1:13" s="574" customFormat="1" x14ac:dyDescent="0.25">
      <c r="A205" s="568"/>
      <c r="B205" s="569"/>
      <c r="C205" s="570" t="s">
        <v>868</v>
      </c>
      <c r="D205" s="571"/>
      <c r="E205" s="572"/>
      <c r="F205" s="572"/>
      <c r="G205" s="572"/>
      <c r="H205" s="572"/>
      <c r="I205" s="572"/>
      <c r="J205" s="572"/>
      <c r="K205" s="572"/>
      <c r="L205" s="572"/>
      <c r="M205" s="573"/>
    </row>
    <row r="206" spans="1:13" s="324" customFormat="1" ht="11.25" customHeight="1" x14ac:dyDescent="0.2">
      <c r="B206" s="329"/>
      <c r="C206" s="646" t="s">
        <v>45</v>
      </c>
      <c r="D206" s="680" t="s">
        <v>869</v>
      </c>
      <c r="E206" s="680"/>
      <c r="F206" s="680"/>
      <c r="G206" s="680"/>
      <c r="H206" s="575"/>
      <c r="I206" s="772" t="s">
        <v>169</v>
      </c>
      <c r="J206" s="772"/>
      <c r="K206" s="772"/>
      <c r="L206" s="772"/>
      <c r="M206" s="85"/>
    </row>
    <row r="207" spans="1:13" s="324" customFormat="1" ht="11.25" customHeight="1" x14ac:dyDescent="0.2">
      <c r="B207" s="329"/>
      <c r="C207" s="646" t="s">
        <v>44</v>
      </c>
      <c r="D207" s="680" t="s">
        <v>870</v>
      </c>
      <c r="E207" s="680"/>
      <c r="F207" s="680"/>
      <c r="G207" s="680"/>
      <c r="H207" s="575"/>
      <c r="I207" s="772" t="s">
        <v>169</v>
      </c>
      <c r="J207" s="772"/>
      <c r="K207" s="772"/>
      <c r="L207" s="772"/>
      <c r="M207" s="85"/>
    </row>
    <row r="208" spans="1:13" s="324" customFormat="1" ht="11.25" customHeight="1" x14ac:dyDescent="0.2">
      <c r="B208" s="329"/>
      <c r="C208" s="646" t="s">
        <v>43</v>
      </c>
      <c r="D208" s="680" t="s">
        <v>871</v>
      </c>
      <c r="E208" s="680"/>
      <c r="F208" s="680"/>
      <c r="G208" s="680"/>
      <c r="H208" s="575"/>
      <c r="I208" s="772" t="s">
        <v>169</v>
      </c>
      <c r="J208" s="772"/>
      <c r="K208" s="772"/>
      <c r="L208" s="772"/>
      <c r="M208" s="85"/>
    </row>
    <row r="209" spans="1:13" s="324" customFormat="1" ht="11.25" customHeight="1" x14ac:dyDescent="0.2">
      <c r="B209" s="329"/>
      <c r="C209" s="680" t="s">
        <v>42</v>
      </c>
      <c r="D209" s="680" t="s">
        <v>872</v>
      </c>
      <c r="E209" s="680"/>
      <c r="F209" s="680"/>
      <c r="G209" s="680"/>
      <c r="H209" s="680"/>
      <c r="I209" s="772" t="s">
        <v>169</v>
      </c>
      <c r="J209" s="772"/>
      <c r="K209" s="772"/>
      <c r="L209" s="772"/>
      <c r="M209" s="85"/>
    </row>
    <row r="210" spans="1:13" s="324" customFormat="1" x14ac:dyDescent="0.2">
      <c r="B210" s="329"/>
      <c r="C210" s="699"/>
      <c r="D210" s="699"/>
      <c r="E210" s="699"/>
      <c r="F210" s="699"/>
      <c r="G210" s="699"/>
      <c r="H210" s="699"/>
      <c r="I210" s="772" t="s">
        <v>169</v>
      </c>
      <c r="J210" s="772"/>
      <c r="K210" s="772"/>
      <c r="L210" s="772"/>
      <c r="M210" s="85"/>
    </row>
    <row r="211" spans="1:13" s="324" customFormat="1" ht="11.25" customHeight="1" x14ac:dyDescent="0.2">
      <c r="B211" s="329"/>
      <c r="C211" s="646" t="s">
        <v>41</v>
      </c>
      <c r="D211" s="680" t="s">
        <v>873</v>
      </c>
      <c r="E211" s="680"/>
      <c r="F211" s="680"/>
      <c r="G211" s="680"/>
      <c r="H211" s="575"/>
      <c r="I211" s="772" t="s">
        <v>169</v>
      </c>
      <c r="J211" s="772"/>
      <c r="K211" s="772"/>
      <c r="L211" s="772"/>
      <c r="M211" s="85"/>
    </row>
    <row r="212" spans="1:13" s="324" customFormat="1" ht="11.25" customHeight="1" x14ac:dyDescent="0.2">
      <c r="B212" s="329"/>
      <c r="C212" s="586" t="s">
        <v>40</v>
      </c>
      <c r="D212" s="586" t="s">
        <v>874</v>
      </c>
      <c r="E212" s="586"/>
      <c r="F212" s="586"/>
      <c r="G212" s="586"/>
      <c r="H212" s="586"/>
      <c r="I212" s="772" t="s">
        <v>169</v>
      </c>
      <c r="J212" s="772"/>
      <c r="K212" s="772"/>
      <c r="L212" s="772"/>
      <c r="M212" s="85"/>
    </row>
    <row r="213" spans="1:13" s="324" customFormat="1" ht="11.25" customHeight="1" x14ac:dyDescent="0.2">
      <c r="B213" s="329"/>
      <c r="C213" s="680" t="s">
        <v>39</v>
      </c>
      <c r="D213" s="680" t="s">
        <v>875</v>
      </c>
      <c r="E213" s="680"/>
      <c r="F213" s="680"/>
      <c r="G213" s="680"/>
      <c r="H213" s="680"/>
      <c r="I213" s="772" t="s">
        <v>169</v>
      </c>
      <c r="J213" s="772"/>
      <c r="K213" s="772"/>
      <c r="L213" s="772"/>
      <c r="M213" s="85"/>
    </row>
    <row r="214" spans="1:13" s="324" customFormat="1" x14ac:dyDescent="0.2">
      <c r="B214" s="329"/>
      <c r="C214" s="699"/>
      <c r="D214" s="699"/>
      <c r="E214" s="699"/>
      <c r="F214" s="699"/>
      <c r="G214" s="699"/>
      <c r="H214" s="699"/>
      <c r="I214" s="772" t="s">
        <v>169</v>
      </c>
      <c r="J214" s="772"/>
      <c r="K214" s="772"/>
      <c r="L214" s="772"/>
      <c r="M214" s="85"/>
    </row>
    <row r="215" spans="1:13" s="324" customFormat="1" ht="11.25" customHeight="1" x14ac:dyDescent="0.2">
      <c r="B215" s="329"/>
      <c r="C215" s="680" t="s">
        <v>38</v>
      </c>
      <c r="D215" s="680" t="s">
        <v>876</v>
      </c>
      <c r="E215" s="680"/>
      <c r="F215" s="680"/>
      <c r="G215" s="680"/>
      <c r="H215" s="680"/>
      <c r="I215" s="772" t="s">
        <v>169</v>
      </c>
      <c r="J215" s="772"/>
      <c r="K215" s="772"/>
      <c r="L215" s="772"/>
      <c r="M215" s="85"/>
    </row>
    <row r="216" spans="1:13" s="324" customFormat="1" x14ac:dyDescent="0.2">
      <c r="B216" s="329"/>
      <c r="C216" s="699"/>
      <c r="D216" s="699"/>
      <c r="E216" s="699"/>
      <c r="F216" s="699"/>
      <c r="G216" s="699"/>
      <c r="H216" s="699"/>
      <c r="I216" s="772" t="s">
        <v>169</v>
      </c>
      <c r="J216" s="772"/>
      <c r="K216" s="772"/>
      <c r="L216" s="772"/>
      <c r="M216" s="85"/>
    </row>
    <row r="217" spans="1:13" s="324" customFormat="1" ht="11.25" customHeight="1" x14ac:dyDescent="0.2">
      <c r="B217" s="329"/>
      <c r="C217" s="646" t="s">
        <v>37</v>
      </c>
      <c r="D217" s="680" t="s">
        <v>36</v>
      </c>
      <c r="E217" s="680"/>
      <c r="F217" s="680"/>
      <c r="G217" s="680"/>
      <c r="H217" s="575"/>
      <c r="I217" s="772" t="s">
        <v>169</v>
      </c>
      <c r="J217" s="772"/>
      <c r="K217" s="772"/>
      <c r="L217" s="772"/>
      <c r="M217" s="85"/>
    </row>
    <row r="218" spans="1:13" s="324" customFormat="1" x14ac:dyDescent="0.2">
      <c r="B218" s="329"/>
      <c r="C218" s="646" t="s">
        <v>35</v>
      </c>
      <c r="D218" s="680" t="s">
        <v>34</v>
      </c>
      <c r="E218" s="680"/>
      <c r="F218" s="680"/>
      <c r="G218" s="680"/>
      <c r="H218" s="575"/>
      <c r="I218" s="776" t="s">
        <v>169</v>
      </c>
      <c r="J218" s="776"/>
      <c r="K218" s="776"/>
      <c r="L218" s="776"/>
      <c r="M218" s="85"/>
    </row>
    <row r="219" spans="1:13" s="324" customFormat="1" x14ac:dyDescent="0.2">
      <c r="B219" s="329"/>
      <c r="C219" s="330"/>
      <c r="D219" s="444"/>
      <c r="E219" s="444"/>
      <c r="F219" s="444"/>
      <c r="G219" s="331"/>
      <c r="H219" s="331"/>
      <c r="I219" s="393"/>
      <c r="J219" s="393"/>
      <c r="K219" s="393"/>
      <c r="L219" s="393"/>
      <c r="M219" s="85"/>
    </row>
    <row r="220" spans="1:13" s="574" customFormat="1" x14ac:dyDescent="0.25">
      <c r="A220" s="568"/>
      <c r="B220" s="569"/>
      <c r="C220" s="570" t="s">
        <v>877</v>
      </c>
      <c r="D220" s="571"/>
      <c r="E220" s="572"/>
      <c r="F220" s="572"/>
      <c r="G220" s="572"/>
      <c r="H220" s="572"/>
      <c r="I220" s="572"/>
      <c r="J220" s="572"/>
      <c r="K220" s="572"/>
      <c r="L220" s="572"/>
      <c r="M220" s="573"/>
    </row>
    <row r="221" spans="1:13" s="324" customFormat="1" ht="11.25" customHeight="1" x14ac:dyDescent="0.2">
      <c r="B221" s="329"/>
      <c r="C221" s="646" t="s">
        <v>33</v>
      </c>
      <c r="D221" s="680" t="s">
        <v>32</v>
      </c>
      <c r="E221" s="680"/>
      <c r="F221" s="680"/>
      <c r="G221" s="680"/>
      <c r="H221" s="575"/>
      <c r="I221" s="772" t="s">
        <v>1125</v>
      </c>
      <c r="J221" s="772"/>
      <c r="K221" s="772"/>
      <c r="L221" s="772"/>
      <c r="M221" s="85"/>
    </row>
    <row r="222" spans="1:13" s="324" customFormat="1" ht="11.25" customHeight="1" x14ac:dyDescent="0.2">
      <c r="B222" s="329"/>
      <c r="C222" s="680" t="s">
        <v>31</v>
      </c>
      <c r="D222" s="680" t="s">
        <v>878</v>
      </c>
      <c r="E222" s="680"/>
      <c r="F222" s="680"/>
      <c r="G222" s="680"/>
      <c r="H222" s="680"/>
      <c r="I222" s="776" t="s">
        <v>1125</v>
      </c>
      <c r="J222" s="776"/>
      <c r="K222" s="776"/>
      <c r="L222" s="776"/>
      <c r="M222" s="85"/>
    </row>
    <row r="223" spans="1:13" s="324" customFormat="1" x14ac:dyDescent="0.2">
      <c r="B223" s="329"/>
      <c r="C223" s="699"/>
      <c r="D223" s="699"/>
      <c r="E223" s="699"/>
      <c r="F223" s="699"/>
      <c r="G223" s="699"/>
      <c r="H223" s="699"/>
      <c r="I223" s="777"/>
      <c r="J223" s="777"/>
      <c r="K223" s="777"/>
      <c r="L223" s="777"/>
      <c r="M223" s="85"/>
    </row>
    <row r="224" spans="1:13" s="324" customFormat="1" ht="11.25" customHeight="1" x14ac:dyDescent="0.2">
      <c r="B224" s="329"/>
      <c r="C224" s="680" t="s">
        <v>30</v>
      </c>
      <c r="D224" s="680" t="s">
        <v>512</v>
      </c>
      <c r="E224" s="680"/>
      <c r="F224" s="680"/>
      <c r="G224" s="680"/>
      <c r="H224" s="680"/>
      <c r="I224" s="776" t="s">
        <v>1126</v>
      </c>
      <c r="J224" s="776"/>
      <c r="K224" s="776"/>
      <c r="L224" s="776"/>
      <c r="M224" s="85"/>
    </row>
    <row r="225" spans="1:13" s="324" customFormat="1" x14ac:dyDescent="0.2">
      <c r="B225" s="329"/>
      <c r="C225" s="699"/>
      <c r="D225" s="699"/>
      <c r="E225" s="699"/>
      <c r="F225" s="699"/>
      <c r="G225" s="699"/>
      <c r="H225" s="699"/>
      <c r="I225" s="779"/>
      <c r="J225" s="779"/>
      <c r="K225" s="779"/>
      <c r="L225" s="779"/>
      <c r="M225" s="85"/>
    </row>
    <row r="226" spans="1:13" s="324" customFormat="1" ht="11.25" customHeight="1" x14ac:dyDescent="0.2">
      <c r="A226" s="308"/>
      <c r="B226" s="329"/>
      <c r="C226" s="330"/>
      <c r="D226" s="330"/>
      <c r="E226" s="330"/>
      <c r="F226" s="330"/>
      <c r="G226" s="330"/>
      <c r="H226" s="330"/>
      <c r="I226" s="348"/>
      <c r="J226" s="348"/>
      <c r="K226" s="348"/>
      <c r="L226" s="348"/>
      <c r="M226" s="85"/>
    </row>
    <row r="227" spans="1:13" s="574" customFormat="1" x14ac:dyDescent="0.25">
      <c r="A227" s="568"/>
      <c r="B227" s="569"/>
      <c r="C227" s="570" t="s">
        <v>879</v>
      </c>
      <c r="D227" s="571"/>
      <c r="E227" s="572"/>
      <c r="F227" s="572"/>
      <c r="G227" s="572"/>
      <c r="H227" s="572"/>
      <c r="I227" s="572"/>
      <c r="J227" s="572"/>
      <c r="K227" s="572"/>
      <c r="L227" s="572"/>
      <c r="M227" s="573"/>
    </row>
    <row r="228" spans="1:13" s="324" customFormat="1" ht="11.25" customHeight="1" x14ac:dyDescent="0.2">
      <c r="B228" s="329"/>
      <c r="C228" s="646" t="s">
        <v>880</v>
      </c>
      <c r="D228" s="680" t="s">
        <v>557</v>
      </c>
      <c r="E228" s="680"/>
      <c r="F228" s="680"/>
      <c r="G228" s="680"/>
      <c r="H228" s="575"/>
      <c r="I228" s="772" t="s">
        <v>865</v>
      </c>
      <c r="J228" s="772"/>
      <c r="K228" s="772"/>
      <c r="L228" s="772"/>
      <c r="M228" s="85"/>
    </row>
    <row r="229" spans="1:13" s="324" customFormat="1" ht="11.25" customHeight="1" x14ac:dyDescent="0.2">
      <c r="B229" s="329"/>
      <c r="C229" s="646" t="s">
        <v>29</v>
      </c>
      <c r="D229" s="680" t="s">
        <v>28</v>
      </c>
      <c r="E229" s="680"/>
      <c r="F229" s="680"/>
      <c r="G229" s="680"/>
      <c r="H229" s="575"/>
      <c r="I229" s="772" t="s">
        <v>865</v>
      </c>
      <c r="J229" s="772"/>
      <c r="K229" s="772"/>
      <c r="L229" s="772"/>
      <c r="M229" s="85"/>
    </row>
    <row r="230" spans="1:13" s="324" customFormat="1" x14ac:dyDescent="0.2">
      <c r="A230" s="308"/>
      <c r="B230" s="329"/>
      <c r="C230" s="330"/>
      <c r="D230" s="330"/>
      <c r="E230" s="330"/>
      <c r="F230" s="330"/>
      <c r="G230" s="330"/>
      <c r="H230" s="330"/>
      <c r="I230" s="348"/>
      <c r="J230" s="348"/>
      <c r="K230" s="348"/>
      <c r="L230" s="348"/>
      <c r="M230" s="85"/>
    </row>
    <row r="231" spans="1:13" s="574" customFormat="1" x14ac:dyDescent="0.25">
      <c r="A231" s="568"/>
      <c r="B231" s="569"/>
      <c r="C231" s="570" t="s">
        <v>882</v>
      </c>
      <c r="D231" s="571"/>
      <c r="E231" s="572"/>
      <c r="F231" s="572"/>
      <c r="G231" s="572"/>
      <c r="H231" s="572"/>
      <c r="I231" s="572"/>
      <c r="J231" s="572"/>
      <c r="K231" s="572"/>
      <c r="L231" s="572"/>
      <c r="M231" s="573"/>
    </row>
    <row r="232" spans="1:13" s="324" customFormat="1" ht="11.25" customHeight="1" x14ac:dyDescent="0.2">
      <c r="B232" s="329"/>
      <c r="C232" s="206" t="s">
        <v>27</v>
      </c>
      <c r="D232" s="680" t="s">
        <v>26</v>
      </c>
      <c r="E232" s="680"/>
      <c r="F232" s="680"/>
      <c r="G232" s="680"/>
      <c r="H232" s="575"/>
      <c r="I232" s="772" t="s">
        <v>865</v>
      </c>
      <c r="J232" s="772"/>
      <c r="K232" s="772"/>
      <c r="L232" s="772"/>
      <c r="M232" s="85"/>
    </row>
    <row r="233" spans="1:13" s="324" customFormat="1" x14ac:dyDescent="0.2">
      <c r="A233" s="66"/>
      <c r="B233" s="329"/>
      <c r="C233" s="330"/>
      <c r="D233" s="330"/>
      <c r="E233" s="330"/>
      <c r="F233" s="330"/>
      <c r="G233" s="330"/>
      <c r="H233" s="330"/>
      <c r="I233" s="348"/>
      <c r="J233" s="348"/>
      <c r="K233" s="348"/>
      <c r="L233" s="348"/>
      <c r="M233" s="85"/>
    </row>
    <row r="234" spans="1:13" s="574" customFormat="1" x14ac:dyDescent="0.25">
      <c r="A234" s="568"/>
      <c r="B234" s="569"/>
      <c r="C234" s="570" t="s">
        <v>883</v>
      </c>
      <c r="D234" s="571"/>
      <c r="E234" s="572"/>
      <c r="F234" s="572"/>
      <c r="G234" s="572"/>
      <c r="H234" s="572"/>
      <c r="I234" s="572"/>
      <c r="J234" s="572"/>
      <c r="K234" s="572"/>
      <c r="L234" s="572"/>
      <c r="M234" s="573"/>
    </row>
    <row r="235" spans="1:13" s="324" customFormat="1" ht="11.25" customHeight="1" x14ac:dyDescent="0.2">
      <c r="B235" s="329"/>
      <c r="C235" s="680" t="s">
        <v>25</v>
      </c>
      <c r="D235" s="680" t="s">
        <v>24</v>
      </c>
      <c r="E235" s="680"/>
      <c r="F235" s="680"/>
      <c r="G235" s="680"/>
      <c r="H235" s="680"/>
      <c r="I235" s="776" t="s">
        <v>859</v>
      </c>
      <c r="J235" s="776"/>
      <c r="K235" s="776"/>
      <c r="L235" s="776"/>
      <c r="M235" s="85"/>
    </row>
    <row r="236" spans="1:13" s="324" customFormat="1" x14ac:dyDescent="0.2">
      <c r="B236" s="329"/>
      <c r="C236" s="699"/>
      <c r="D236" s="699"/>
      <c r="E236" s="699"/>
      <c r="F236" s="699"/>
      <c r="G236" s="699"/>
      <c r="H236" s="699"/>
      <c r="I236" s="779"/>
      <c r="J236" s="779"/>
      <c r="K236" s="779"/>
      <c r="L236" s="779"/>
      <c r="M236" s="85"/>
    </row>
    <row r="237" spans="1:13" s="324" customFormat="1" x14ac:dyDescent="0.2">
      <c r="A237" s="308"/>
      <c r="B237" s="329"/>
      <c r="C237" s="330"/>
      <c r="D237" s="330"/>
      <c r="E237" s="330"/>
      <c r="F237" s="330"/>
      <c r="G237" s="330"/>
      <c r="H237" s="330"/>
      <c r="I237" s="330"/>
      <c r="J237" s="330"/>
      <c r="K237" s="330"/>
      <c r="L237" s="330"/>
      <c r="M237" s="85"/>
    </row>
    <row r="238" spans="1:13" s="574" customFormat="1" x14ac:dyDescent="0.25">
      <c r="A238" s="568"/>
      <c r="B238" s="569"/>
      <c r="C238" s="570" t="s">
        <v>884</v>
      </c>
      <c r="D238" s="571"/>
      <c r="E238" s="572"/>
      <c r="F238" s="572"/>
      <c r="G238" s="572"/>
      <c r="H238" s="572"/>
      <c r="I238" s="572"/>
      <c r="J238" s="572"/>
      <c r="K238" s="572"/>
      <c r="L238" s="572"/>
      <c r="M238" s="573"/>
    </row>
    <row r="239" spans="1:13" s="324" customFormat="1" ht="11.25" customHeight="1" x14ac:dyDescent="0.2">
      <c r="B239" s="329"/>
      <c r="C239" s="680" t="s">
        <v>23</v>
      </c>
      <c r="D239" s="680" t="s">
        <v>885</v>
      </c>
      <c r="E239" s="680"/>
      <c r="F239" s="680"/>
      <c r="G239" s="680"/>
      <c r="H239" s="680"/>
      <c r="I239" s="776" t="s">
        <v>1127</v>
      </c>
      <c r="J239" s="776"/>
      <c r="K239" s="776"/>
      <c r="L239" s="776"/>
      <c r="M239" s="85"/>
    </row>
    <row r="240" spans="1:13" s="324" customFormat="1" ht="40.5" customHeight="1" x14ac:dyDescent="0.2">
      <c r="B240" s="329"/>
      <c r="C240" s="699"/>
      <c r="D240" s="699"/>
      <c r="E240" s="699"/>
      <c r="F240" s="699"/>
      <c r="G240" s="699"/>
      <c r="H240" s="699"/>
      <c r="I240" s="779"/>
      <c r="J240" s="779"/>
      <c r="K240" s="779"/>
      <c r="L240" s="779"/>
      <c r="M240" s="85"/>
    </row>
    <row r="241" spans="1:13" s="324" customFormat="1" x14ac:dyDescent="0.2">
      <c r="A241" s="308"/>
      <c r="B241" s="329"/>
      <c r="C241" s="330"/>
      <c r="D241" s="330"/>
      <c r="E241" s="330"/>
      <c r="F241" s="330"/>
      <c r="G241" s="330"/>
      <c r="H241" s="330"/>
      <c r="I241" s="348"/>
      <c r="J241" s="348"/>
      <c r="K241" s="348"/>
      <c r="L241" s="348"/>
      <c r="M241" s="85"/>
    </row>
    <row r="242" spans="1:13" s="574" customFormat="1" x14ac:dyDescent="0.25">
      <c r="A242" s="568"/>
      <c r="B242" s="569"/>
      <c r="C242" s="570" t="s">
        <v>886</v>
      </c>
      <c r="D242" s="571"/>
      <c r="E242" s="572"/>
      <c r="F242" s="572"/>
      <c r="G242" s="572"/>
      <c r="H242" s="572"/>
      <c r="I242" s="572"/>
      <c r="J242" s="572"/>
      <c r="K242" s="572"/>
      <c r="L242" s="572"/>
      <c r="M242" s="573"/>
    </row>
    <row r="243" spans="1:13" s="324" customFormat="1" ht="17.25" customHeight="1" x14ac:dyDescent="0.2">
      <c r="B243" s="329"/>
      <c r="C243" s="680" t="s">
        <v>21</v>
      </c>
      <c r="D243" s="680" t="s">
        <v>887</v>
      </c>
      <c r="E243" s="680"/>
      <c r="F243" s="680"/>
      <c r="G243" s="680"/>
      <c r="H243" s="680"/>
      <c r="I243" s="776" t="s">
        <v>1127</v>
      </c>
      <c r="J243" s="776"/>
      <c r="K243" s="776"/>
      <c r="L243" s="776"/>
      <c r="M243" s="85"/>
    </row>
    <row r="244" spans="1:13" s="324" customFormat="1" ht="36.75" customHeight="1" x14ac:dyDescent="0.2">
      <c r="B244" s="329"/>
      <c r="C244" s="699"/>
      <c r="D244" s="699"/>
      <c r="E244" s="699"/>
      <c r="F244" s="699"/>
      <c r="G244" s="699"/>
      <c r="H244" s="699"/>
      <c r="I244" s="779"/>
      <c r="J244" s="779"/>
      <c r="K244" s="779"/>
      <c r="L244" s="779"/>
      <c r="M244" s="85"/>
    </row>
    <row r="245" spans="1:13" s="324" customFormat="1" x14ac:dyDescent="0.2">
      <c r="A245" s="308"/>
      <c r="B245" s="329"/>
      <c r="C245" s="330"/>
      <c r="D245" s="330"/>
      <c r="E245" s="330"/>
      <c r="F245" s="330"/>
      <c r="G245" s="330"/>
      <c r="H245" s="330"/>
      <c r="I245" s="348"/>
      <c r="J245" s="348"/>
      <c r="K245" s="348"/>
      <c r="L245" s="348"/>
      <c r="M245" s="85"/>
    </row>
    <row r="246" spans="1:13" s="574" customFormat="1" x14ac:dyDescent="0.25">
      <c r="A246" s="568"/>
      <c r="B246" s="569"/>
      <c r="C246" s="570" t="s">
        <v>888</v>
      </c>
      <c r="D246" s="571"/>
      <c r="E246" s="572"/>
      <c r="F246" s="572"/>
      <c r="G246" s="572"/>
      <c r="H246" s="572"/>
      <c r="I246" s="572"/>
      <c r="J246" s="572"/>
      <c r="K246" s="572"/>
      <c r="L246" s="572"/>
      <c r="M246" s="573"/>
    </row>
    <row r="247" spans="1:13" s="324" customFormat="1" ht="11.25" customHeight="1" x14ac:dyDescent="0.2">
      <c r="B247" s="329"/>
      <c r="C247" s="680" t="s">
        <v>19</v>
      </c>
      <c r="D247" s="680" t="s">
        <v>18</v>
      </c>
      <c r="E247" s="680"/>
      <c r="F247" s="680"/>
      <c r="G247" s="680"/>
      <c r="H247" s="680"/>
      <c r="I247" s="776" t="s">
        <v>1127</v>
      </c>
      <c r="J247" s="776"/>
      <c r="K247" s="776"/>
      <c r="L247" s="776"/>
      <c r="M247" s="85"/>
    </row>
    <row r="248" spans="1:13" s="324" customFormat="1" ht="37.5" customHeight="1" x14ac:dyDescent="0.2">
      <c r="B248" s="329"/>
      <c r="C248" s="699"/>
      <c r="D248" s="699"/>
      <c r="E248" s="699"/>
      <c r="F248" s="699"/>
      <c r="G248" s="699"/>
      <c r="H248" s="699"/>
      <c r="I248" s="779"/>
      <c r="J248" s="779"/>
      <c r="K248" s="779"/>
      <c r="L248" s="779"/>
      <c r="M248" s="85"/>
    </row>
    <row r="249" spans="1:13" s="324" customFormat="1" x14ac:dyDescent="0.2">
      <c r="A249" s="308"/>
      <c r="B249" s="329"/>
      <c r="C249" s="330"/>
      <c r="D249" s="330"/>
      <c r="E249" s="330"/>
      <c r="F249" s="330"/>
      <c r="G249" s="330"/>
      <c r="H249" s="330"/>
      <c r="I249" s="348"/>
      <c r="J249" s="348"/>
      <c r="K249" s="348"/>
      <c r="L249" s="348"/>
      <c r="M249" s="85"/>
    </row>
    <row r="250" spans="1:13" s="574" customFormat="1" x14ac:dyDescent="0.25">
      <c r="A250" s="568"/>
      <c r="B250" s="569"/>
      <c r="C250" s="570" t="s">
        <v>890</v>
      </c>
      <c r="D250" s="571"/>
      <c r="E250" s="572"/>
      <c r="F250" s="572"/>
      <c r="G250" s="572"/>
      <c r="H250" s="572"/>
      <c r="I250" s="572"/>
      <c r="J250" s="572"/>
      <c r="K250" s="572"/>
      <c r="L250" s="572"/>
      <c r="M250" s="573"/>
    </row>
    <row r="251" spans="1:13" s="324" customFormat="1" ht="11.25" customHeight="1" x14ac:dyDescent="0.2">
      <c r="B251" s="329"/>
      <c r="C251" s="680" t="s">
        <v>891</v>
      </c>
      <c r="D251" s="680" t="s">
        <v>892</v>
      </c>
      <c r="E251" s="680"/>
      <c r="F251" s="680"/>
      <c r="G251" s="680"/>
      <c r="H251" s="680"/>
      <c r="I251" s="776" t="s">
        <v>893</v>
      </c>
      <c r="J251" s="776"/>
      <c r="K251" s="776"/>
      <c r="L251" s="776"/>
      <c r="M251" s="85"/>
    </row>
    <row r="252" spans="1:13" s="324" customFormat="1" x14ac:dyDescent="0.2">
      <c r="B252" s="329"/>
      <c r="C252" s="699"/>
      <c r="D252" s="699"/>
      <c r="E252" s="699"/>
      <c r="F252" s="699"/>
      <c r="G252" s="699"/>
      <c r="H252" s="699"/>
      <c r="I252" s="779"/>
      <c r="J252" s="779"/>
      <c r="K252" s="779"/>
      <c r="L252" s="779"/>
      <c r="M252" s="85"/>
    </row>
    <row r="253" spans="1:13" s="324" customFormat="1" x14ac:dyDescent="0.2">
      <c r="A253" s="308"/>
      <c r="B253" s="329"/>
      <c r="C253" s="330"/>
      <c r="D253" s="330"/>
      <c r="E253" s="330"/>
      <c r="F253" s="330"/>
      <c r="G253" s="330"/>
      <c r="H253" s="330"/>
      <c r="I253" s="348"/>
      <c r="J253" s="348"/>
      <c r="K253" s="348"/>
      <c r="L253" s="348"/>
      <c r="M253" s="85"/>
    </row>
    <row r="254" spans="1:13" s="574" customFormat="1" x14ac:dyDescent="0.25">
      <c r="A254" s="568"/>
      <c r="B254" s="569"/>
      <c r="C254" s="570" t="s">
        <v>894</v>
      </c>
      <c r="D254" s="571"/>
      <c r="E254" s="572"/>
      <c r="F254" s="572"/>
      <c r="G254" s="572"/>
      <c r="H254" s="572"/>
      <c r="I254" s="572"/>
      <c r="J254" s="572"/>
      <c r="K254" s="572"/>
      <c r="L254" s="572"/>
      <c r="M254" s="573"/>
    </row>
    <row r="255" spans="1:13" s="324" customFormat="1" ht="11.25" customHeight="1" x14ac:dyDescent="0.2">
      <c r="B255" s="329"/>
      <c r="C255" s="680" t="s">
        <v>17</v>
      </c>
      <c r="D255" s="680" t="s">
        <v>16</v>
      </c>
      <c r="E255" s="680"/>
      <c r="F255" s="680"/>
      <c r="G255" s="680"/>
      <c r="H255" s="680"/>
      <c r="I255" s="776" t="s">
        <v>1127</v>
      </c>
      <c r="J255" s="776"/>
      <c r="K255" s="776"/>
      <c r="L255" s="776"/>
      <c r="M255" s="85"/>
    </row>
    <row r="256" spans="1:13" s="324" customFormat="1" ht="37.5" customHeight="1" x14ac:dyDescent="0.2">
      <c r="B256" s="329"/>
      <c r="C256" s="699"/>
      <c r="D256" s="699"/>
      <c r="E256" s="699"/>
      <c r="F256" s="699"/>
      <c r="G256" s="699"/>
      <c r="H256" s="699"/>
      <c r="I256" s="779"/>
      <c r="J256" s="779"/>
      <c r="K256" s="779"/>
      <c r="L256" s="779"/>
      <c r="M256" s="85"/>
    </row>
    <row r="257" spans="1:13" s="324" customFormat="1" ht="45.75" customHeight="1" x14ac:dyDescent="0.2">
      <c r="B257" s="329"/>
      <c r="C257" s="206" t="s">
        <v>15</v>
      </c>
      <c r="D257" s="680" t="s">
        <v>14</v>
      </c>
      <c r="E257" s="680"/>
      <c r="F257" s="680"/>
      <c r="G257" s="680"/>
      <c r="H257" s="575"/>
      <c r="I257" s="772" t="s">
        <v>1127</v>
      </c>
      <c r="J257" s="772"/>
      <c r="K257" s="772"/>
      <c r="L257" s="772"/>
      <c r="M257" s="85"/>
    </row>
    <row r="258" spans="1:13" s="324" customFormat="1" ht="11.25" customHeight="1" x14ac:dyDescent="0.2">
      <c r="B258" s="329"/>
      <c r="C258" s="680" t="s">
        <v>13</v>
      </c>
      <c r="D258" s="680" t="s">
        <v>895</v>
      </c>
      <c r="E258" s="680"/>
      <c r="F258" s="680"/>
      <c r="G258" s="680"/>
      <c r="H258" s="680"/>
      <c r="I258" s="776" t="s">
        <v>1127</v>
      </c>
      <c r="J258" s="776"/>
      <c r="K258" s="776"/>
      <c r="L258" s="776"/>
      <c r="M258" s="85"/>
    </row>
    <row r="259" spans="1:13" s="324" customFormat="1" ht="23.25" customHeight="1" x14ac:dyDescent="0.2">
      <c r="B259" s="329"/>
      <c r="C259" s="699"/>
      <c r="D259" s="699"/>
      <c r="E259" s="699"/>
      <c r="F259" s="699"/>
      <c r="G259" s="699"/>
      <c r="H259" s="699"/>
      <c r="I259" s="779"/>
      <c r="J259" s="779"/>
      <c r="K259" s="779"/>
      <c r="L259" s="779"/>
      <c r="M259" s="85"/>
    </row>
    <row r="260" spans="1:13" s="324" customFormat="1" x14ac:dyDescent="0.2">
      <c r="A260" s="308"/>
      <c r="B260" s="329"/>
      <c r="C260" s="330"/>
      <c r="D260" s="330"/>
      <c r="E260" s="330"/>
      <c r="F260" s="330"/>
      <c r="G260" s="330"/>
      <c r="H260" s="330"/>
      <c r="I260" s="348"/>
      <c r="J260" s="348"/>
      <c r="K260" s="348"/>
      <c r="L260" s="348"/>
      <c r="M260" s="85"/>
    </row>
    <row r="261" spans="1:13" s="574" customFormat="1" x14ac:dyDescent="0.25">
      <c r="A261" s="568"/>
      <c r="B261" s="569"/>
      <c r="C261" s="570" t="s">
        <v>896</v>
      </c>
      <c r="D261" s="571"/>
      <c r="E261" s="572"/>
      <c r="F261" s="572"/>
      <c r="G261" s="572"/>
      <c r="H261" s="572"/>
      <c r="I261" s="572"/>
      <c r="J261" s="572"/>
      <c r="K261" s="572"/>
      <c r="L261" s="572"/>
      <c r="M261" s="573"/>
    </row>
    <row r="262" spans="1:13" s="324" customFormat="1" ht="23.25" customHeight="1" x14ac:dyDescent="0.2">
      <c r="B262" s="329"/>
      <c r="C262" s="646" t="s">
        <v>897</v>
      </c>
      <c r="D262" s="680" t="s">
        <v>12</v>
      </c>
      <c r="E262" s="680"/>
      <c r="F262" s="680"/>
      <c r="G262" s="680"/>
      <c r="H262" s="205"/>
      <c r="I262" s="776" t="s">
        <v>859</v>
      </c>
      <c r="J262" s="776"/>
      <c r="K262" s="776"/>
      <c r="L262" s="776"/>
      <c r="M262" s="85"/>
    </row>
    <row r="263" spans="1:13" s="324" customFormat="1" ht="11.25" customHeight="1" x14ac:dyDescent="0.2">
      <c r="B263" s="329"/>
      <c r="C263" s="680" t="s">
        <v>898</v>
      </c>
      <c r="D263" s="680" t="s">
        <v>899</v>
      </c>
      <c r="E263" s="680"/>
      <c r="F263" s="680"/>
      <c r="G263" s="680"/>
      <c r="H263" s="680"/>
      <c r="I263" s="776" t="s">
        <v>859</v>
      </c>
      <c r="J263" s="776"/>
      <c r="K263" s="776"/>
      <c r="L263" s="776"/>
      <c r="M263" s="85"/>
    </row>
    <row r="264" spans="1:13" s="324" customFormat="1" x14ac:dyDescent="0.2">
      <c r="B264" s="329"/>
      <c r="C264" s="699"/>
      <c r="D264" s="699"/>
      <c r="E264" s="699"/>
      <c r="F264" s="699"/>
      <c r="G264" s="699"/>
      <c r="H264" s="699"/>
      <c r="I264" s="779"/>
      <c r="J264" s="779"/>
      <c r="K264" s="779"/>
      <c r="L264" s="779"/>
      <c r="M264" s="85"/>
    </row>
    <row r="265" spans="1:13" s="324" customFormat="1" x14ac:dyDescent="0.2">
      <c r="A265" s="308"/>
      <c r="B265" s="329"/>
      <c r="C265" s="330"/>
      <c r="D265" s="330"/>
      <c r="E265" s="330"/>
      <c r="F265" s="330"/>
      <c r="G265" s="330"/>
      <c r="H265" s="330"/>
      <c r="I265" s="330"/>
      <c r="J265" s="330"/>
      <c r="K265" s="330"/>
      <c r="L265" s="330"/>
      <c r="M265" s="85"/>
    </row>
    <row r="266" spans="1:13" s="574" customFormat="1" x14ac:dyDescent="0.25">
      <c r="A266" s="568"/>
      <c r="B266" s="569"/>
      <c r="C266" s="570" t="s">
        <v>900</v>
      </c>
      <c r="D266" s="571"/>
      <c r="E266" s="572"/>
      <c r="F266" s="572"/>
      <c r="G266" s="572"/>
      <c r="H266" s="572"/>
      <c r="I266" s="572"/>
      <c r="J266" s="572"/>
      <c r="K266" s="572"/>
      <c r="L266" s="572"/>
      <c r="M266" s="573"/>
    </row>
    <row r="267" spans="1:13" s="324" customFormat="1" x14ac:dyDescent="0.2">
      <c r="B267" s="329"/>
      <c r="C267" s="206" t="s">
        <v>901</v>
      </c>
      <c r="D267" s="680" t="s">
        <v>902</v>
      </c>
      <c r="E267" s="680"/>
      <c r="F267" s="680"/>
      <c r="G267" s="680"/>
      <c r="H267" s="575"/>
      <c r="I267" s="776" t="s">
        <v>859</v>
      </c>
      <c r="J267" s="776"/>
      <c r="K267" s="776"/>
      <c r="L267" s="776"/>
      <c r="M267" s="85"/>
    </row>
    <row r="268" spans="1:13" s="324" customFormat="1" ht="11.25" customHeight="1" x14ac:dyDescent="0.2">
      <c r="B268" s="329"/>
      <c r="C268" s="680" t="s">
        <v>903</v>
      </c>
      <c r="D268" s="680" t="s">
        <v>904</v>
      </c>
      <c r="E268" s="680"/>
      <c r="F268" s="680"/>
      <c r="G268" s="680"/>
      <c r="H268" s="680"/>
      <c r="I268" s="776" t="s">
        <v>859</v>
      </c>
      <c r="J268" s="776"/>
      <c r="K268" s="776"/>
      <c r="L268" s="776"/>
      <c r="M268" s="85"/>
    </row>
    <row r="269" spans="1:13" s="324" customFormat="1" x14ac:dyDescent="0.2">
      <c r="B269" s="329"/>
      <c r="C269" s="699"/>
      <c r="D269" s="699"/>
      <c r="E269" s="699"/>
      <c r="F269" s="699"/>
      <c r="G269" s="699"/>
      <c r="H269" s="699"/>
      <c r="I269" s="779"/>
      <c r="J269" s="779"/>
      <c r="K269" s="779"/>
      <c r="L269" s="779"/>
      <c r="M269" s="85"/>
    </row>
    <row r="270" spans="1:13" s="324" customFormat="1" x14ac:dyDescent="0.2">
      <c r="A270" s="308"/>
      <c r="B270" s="329"/>
      <c r="C270" s="330"/>
      <c r="D270" s="330"/>
      <c r="E270" s="330"/>
      <c r="F270" s="330"/>
      <c r="G270" s="330"/>
      <c r="H270" s="330"/>
      <c r="I270" s="330"/>
      <c r="J270" s="330"/>
      <c r="K270" s="330"/>
      <c r="L270" s="330"/>
      <c r="M270" s="85"/>
    </row>
    <row r="271" spans="1:13" s="574" customFormat="1" x14ac:dyDescent="0.25">
      <c r="A271" s="568"/>
      <c r="B271" s="569"/>
      <c r="C271" s="570" t="s">
        <v>905</v>
      </c>
      <c r="D271" s="571"/>
      <c r="E271" s="572"/>
      <c r="F271" s="572"/>
      <c r="G271" s="572"/>
      <c r="H271" s="572"/>
      <c r="I271" s="572"/>
      <c r="J271" s="572"/>
      <c r="K271" s="572"/>
      <c r="L271" s="572"/>
      <c r="M271" s="573"/>
    </row>
    <row r="272" spans="1:13" s="324" customFormat="1" ht="11.25" customHeight="1" x14ac:dyDescent="0.2">
      <c r="B272" s="329"/>
      <c r="C272" s="206" t="s">
        <v>10</v>
      </c>
      <c r="D272" s="680" t="s">
        <v>906</v>
      </c>
      <c r="E272" s="680"/>
      <c r="F272" s="680"/>
      <c r="G272" s="680"/>
      <c r="H272" s="575"/>
      <c r="I272" s="772" t="s">
        <v>1128</v>
      </c>
      <c r="J272" s="772"/>
      <c r="K272" s="772"/>
      <c r="L272" s="772"/>
      <c r="M272" s="85"/>
    </row>
    <row r="273" spans="1:13" s="324" customFormat="1" x14ac:dyDescent="0.2">
      <c r="A273" s="308"/>
      <c r="B273" s="329"/>
      <c r="C273" s="330"/>
      <c r="D273" s="330"/>
      <c r="E273" s="330"/>
      <c r="F273" s="330"/>
      <c r="G273" s="330"/>
      <c r="H273" s="330"/>
      <c r="I273" s="330"/>
      <c r="J273" s="330"/>
      <c r="K273" s="330"/>
      <c r="L273" s="330"/>
      <c r="M273" s="85"/>
    </row>
    <row r="274" spans="1:13" s="574" customFormat="1" x14ac:dyDescent="0.25">
      <c r="A274" s="568"/>
      <c r="B274" s="569"/>
      <c r="C274" s="570" t="s">
        <v>907</v>
      </c>
      <c r="D274" s="571"/>
      <c r="E274" s="572"/>
      <c r="F274" s="572"/>
      <c r="G274" s="572"/>
      <c r="H274" s="572"/>
      <c r="I274" s="572"/>
      <c r="J274" s="572"/>
      <c r="K274" s="572"/>
      <c r="L274" s="572"/>
      <c r="M274" s="573"/>
    </row>
    <row r="275" spans="1:13" s="324" customFormat="1" ht="11.25" customHeight="1" x14ac:dyDescent="0.2">
      <c r="B275" s="329"/>
      <c r="C275" s="680" t="s">
        <v>9</v>
      </c>
      <c r="D275" s="680" t="s">
        <v>8</v>
      </c>
      <c r="E275" s="680"/>
      <c r="F275" s="680"/>
      <c r="G275" s="680"/>
      <c r="H275" s="680"/>
      <c r="I275" s="776" t="s">
        <v>859</v>
      </c>
      <c r="J275" s="776"/>
      <c r="K275" s="776"/>
      <c r="L275" s="776"/>
      <c r="M275" s="85"/>
    </row>
    <row r="276" spans="1:13" s="324" customFormat="1" x14ac:dyDescent="0.2">
      <c r="B276" s="329"/>
      <c r="C276" s="699"/>
      <c r="D276" s="699"/>
      <c r="E276" s="699"/>
      <c r="F276" s="699"/>
      <c r="G276" s="699"/>
      <c r="H276" s="699"/>
      <c r="I276" s="779"/>
      <c r="J276" s="779"/>
      <c r="K276" s="779"/>
      <c r="L276" s="779"/>
      <c r="M276" s="85"/>
    </row>
    <row r="277" spans="1:13" s="324" customFormat="1" ht="11.25" customHeight="1" x14ac:dyDescent="0.2">
      <c r="B277" s="329"/>
      <c r="C277" s="680" t="s">
        <v>7</v>
      </c>
      <c r="D277" s="680" t="s">
        <v>6</v>
      </c>
      <c r="E277" s="680"/>
      <c r="F277" s="680"/>
      <c r="G277" s="680"/>
      <c r="H277" s="680"/>
      <c r="I277" s="776" t="s">
        <v>859</v>
      </c>
      <c r="J277" s="776"/>
      <c r="K277" s="776"/>
      <c r="L277" s="776"/>
      <c r="M277" s="85"/>
    </row>
    <row r="278" spans="1:13" s="324" customFormat="1" x14ac:dyDescent="0.2">
      <c r="B278" s="329"/>
      <c r="C278" s="699"/>
      <c r="D278" s="699"/>
      <c r="E278" s="699"/>
      <c r="F278" s="699"/>
      <c r="G278" s="699"/>
      <c r="H278" s="699"/>
      <c r="I278" s="779"/>
      <c r="J278" s="779"/>
      <c r="K278" s="779"/>
      <c r="L278" s="779"/>
      <c r="M278" s="85"/>
    </row>
    <row r="279" spans="1:13" s="324" customFormat="1" x14ac:dyDescent="0.2">
      <c r="A279" s="308"/>
      <c r="B279" s="329"/>
      <c r="C279" s="330"/>
      <c r="D279" s="330"/>
      <c r="E279" s="330"/>
      <c r="F279" s="330"/>
      <c r="G279" s="330"/>
      <c r="H279" s="330"/>
      <c r="I279" s="330"/>
      <c r="J279" s="330"/>
      <c r="K279" s="330"/>
      <c r="L279" s="330"/>
      <c r="M279" s="85"/>
    </row>
    <row r="280" spans="1:13" s="574" customFormat="1" x14ac:dyDescent="0.25">
      <c r="A280" s="568"/>
      <c r="B280" s="569"/>
      <c r="C280" s="570" t="s">
        <v>908</v>
      </c>
      <c r="D280" s="571"/>
      <c r="E280" s="572"/>
      <c r="F280" s="572"/>
      <c r="G280" s="572"/>
      <c r="H280" s="572"/>
      <c r="I280" s="572"/>
      <c r="J280" s="572"/>
      <c r="K280" s="572"/>
      <c r="L280" s="572"/>
      <c r="M280" s="573"/>
    </row>
    <row r="281" spans="1:13" s="324" customFormat="1" ht="11.25" customHeight="1" x14ac:dyDescent="0.2">
      <c r="B281" s="329"/>
      <c r="C281" s="680" t="s">
        <v>5</v>
      </c>
      <c r="D281" s="680" t="s">
        <v>909</v>
      </c>
      <c r="E281" s="680"/>
      <c r="F281" s="680"/>
      <c r="G281" s="680"/>
      <c r="H281" s="680"/>
      <c r="I281" s="776" t="s">
        <v>637</v>
      </c>
      <c r="J281" s="776"/>
      <c r="K281" s="776"/>
      <c r="L281" s="776"/>
      <c r="M281" s="85"/>
    </row>
    <row r="282" spans="1:13" s="324" customFormat="1" x14ac:dyDescent="0.2">
      <c r="B282" s="329"/>
      <c r="C282" s="699"/>
      <c r="D282" s="699"/>
      <c r="E282" s="699"/>
      <c r="F282" s="699"/>
      <c r="G282" s="699"/>
      <c r="H282" s="699"/>
      <c r="I282" s="779"/>
      <c r="J282" s="779"/>
      <c r="K282" s="779"/>
      <c r="L282" s="779"/>
      <c r="M282" s="85"/>
    </row>
    <row r="283" spans="1:13" s="324" customFormat="1" ht="11.25" customHeight="1" x14ac:dyDescent="0.2">
      <c r="B283" s="329"/>
      <c r="C283" s="680" t="s">
        <v>4</v>
      </c>
      <c r="D283" s="680" t="s">
        <v>910</v>
      </c>
      <c r="E283" s="680"/>
      <c r="F283" s="680"/>
      <c r="G283" s="680"/>
      <c r="H283" s="680"/>
      <c r="I283" s="776" t="s">
        <v>637</v>
      </c>
      <c r="J283" s="776"/>
      <c r="K283" s="776"/>
      <c r="L283" s="776"/>
      <c r="M283" s="85"/>
    </row>
    <row r="284" spans="1:13" s="324" customFormat="1" x14ac:dyDescent="0.2">
      <c r="B284" s="329"/>
      <c r="C284" s="699"/>
      <c r="D284" s="699"/>
      <c r="E284" s="699"/>
      <c r="F284" s="699"/>
      <c r="G284" s="699"/>
      <c r="H284" s="699"/>
      <c r="I284" s="779"/>
      <c r="J284" s="779"/>
      <c r="K284" s="779"/>
      <c r="L284" s="779"/>
      <c r="M284" s="85"/>
    </row>
    <row r="285" spans="1:13" s="324" customFormat="1" ht="11.25" customHeight="1" x14ac:dyDescent="0.2">
      <c r="B285" s="329"/>
      <c r="C285" s="680" t="s">
        <v>3</v>
      </c>
      <c r="D285" s="680" t="s">
        <v>911</v>
      </c>
      <c r="E285" s="680"/>
      <c r="F285" s="680"/>
      <c r="G285" s="680"/>
      <c r="H285" s="680"/>
      <c r="I285" s="776" t="s">
        <v>637</v>
      </c>
      <c r="J285" s="776"/>
      <c r="K285" s="776"/>
      <c r="L285" s="776"/>
      <c r="M285" s="85"/>
    </row>
    <row r="286" spans="1:13" s="324" customFormat="1" x14ac:dyDescent="0.2">
      <c r="B286" s="329"/>
      <c r="C286" s="699"/>
      <c r="D286" s="699"/>
      <c r="E286" s="699"/>
      <c r="F286" s="699"/>
      <c r="G286" s="699"/>
      <c r="H286" s="699"/>
      <c r="I286" s="779"/>
      <c r="J286" s="779"/>
      <c r="K286" s="779"/>
      <c r="L286" s="779"/>
      <c r="M286" s="85"/>
    </row>
    <row r="287" spans="1:13" s="324" customFormat="1" x14ac:dyDescent="0.2">
      <c r="A287" s="308"/>
      <c r="B287" s="329"/>
      <c r="C287" s="330"/>
      <c r="D287" s="330"/>
      <c r="E287" s="330"/>
      <c r="F287" s="330"/>
      <c r="G287" s="330"/>
      <c r="H287" s="330"/>
      <c r="I287" s="348"/>
      <c r="J287" s="348"/>
      <c r="K287" s="348"/>
      <c r="L287" s="348"/>
      <c r="M287" s="85"/>
    </row>
    <row r="288" spans="1:13" s="574" customFormat="1" x14ac:dyDescent="0.25">
      <c r="A288" s="568"/>
      <c r="B288" s="569"/>
      <c r="C288" s="570" t="s">
        <v>912</v>
      </c>
      <c r="D288" s="571"/>
      <c r="E288" s="572"/>
      <c r="F288" s="572"/>
      <c r="G288" s="572"/>
      <c r="H288" s="572"/>
      <c r="I288" s="572"/>
      <c r="J288" s="572"/>
      <c r="K288" s="572"/>
      <c r="L288" s="572"/>
      <c r="M288" s="573"/>
    </row>
    <row r="289" spans="1:13" s="324" customFormat="1" ht="11.25" customHeight="1" x14ac:dyDescent="0.2">
      <c r="B289" s="329"/>
      <c r="C289" s="680" t="s">
        <v>2</v>
      </c>
      <c r="D289" s="680" t="s">
        <v>913</v>
      </c>
      <c r="E289" s="680"/>
      <c r="F289" s="680"/>
      <c r="G289" s="680"/>
      <c r="H289" s="680"/>
      <c r="I289" s="776" t="s">
        <v>637</v>
      </c>
      <c r="J289" s="776"/>
      <c r="K289" s="776"/>
      <c r="L289" s="776"/>
      <c r="M289" s="85"/>
    </row>
    <row r="290" spans="1:13" s="324" customFormat="1" x14ac:dyDescent="0.2">
      <c r="B290" s="329"/>
      <c r="C290" s="699"/>
      <c r="D290" s="699"/>
      <c r="E290" s="699"/>
      <c r="F290" s="699"/>
      <c r="G290" s="699"/>
      <c r="H290" s="699"/>
      <c r="I290" s="779"/>
      <c r="J290" s="779"/>
      <c r="K290" s="779"/>
      <c r="L290" s="779"/>
      <c r="M290" s="85"/>
    </row>
    <row r="291" spans="1:13" s="324" customFormat="1" x14ac:dyDescent="0.2">
      <c r="A291" s="308"/>
      <c r="B291" s="329"/>
      <c r="C291" s="330"/>
      <c r="D291" s="330"/>
      <c r="E291" s="330"/>
      <c r="F291" s="330"/>
      <c r="G291" s="330"/>
      <c r="H291" s="330"/>
      <c r="I291" s="348"/>
      <c r="J291" s="348"/>
      <c r="K291" s="348"/>
      <c r="L291" s="348"/>
      <c r="M291" s="85"/>
    </row>
    <row r="292" spans="1:13" s="574" customFormat="1" x14ac:dyDescent="0.25">
      <c r="A292" s="568"/>
      <c r="B292" s="569"/>
      <c r="C292" s="570" t="s">
        <v>914</v>
      </c>
      <c r="D292" s="571"/>
      <c r="E292" s="572"/>
      <c r="F292" s="572"/>
      <c r="G292" s="572"/>
      <c r="H292" s="572"/>
      <c r="I292" s="572"/>
      <c r="J292" s="572"/>
      <c r="K292" s="572"/>
      <c r="L292" s="572"/>
      <c r="M292" s="573"/>
    </row>
    <row r="293" spans="1:13" s="324" customFormat="1" ht="11.25" customHeight="1" x14ac:dyDescent="0.2">
      <c r="B293" s="329"/>
      <c r="C293" s="680" t="s">
        <v>1</v>
      </c>
      <c r="D293" s="680" t="s">
        <v>0</v>
      </c>
      <c r="E293" s="680"/>
      <c r="F293" s="680"/>
      <c r="G293" s="680"/>
      <c r="H293" s="680"/>
      <c r="I293" s="776" t="s">
        <v>637</v>
      </c>
      <c r="J293" s="776"/>
      <c r="K293" s="776"/>
      <c r="L293" s="776"/>
      <c r="M293" s="85"/>
    </row>
    <row r="294" spans="1:13" s="324" customFormat="1" x14ac:dyDescent="0.2">
      <c r="B294" s="329"/>
      <c r="C294" s="699"/>
      <c r="D294" s="699"/>
      <c r="E294" s="699"/>
      <c r="F294" s="699"/>
      <c r="G294" s="699"/>
      <c r="H294" s="699"/>
      <c r="I294" s="779"/>
      <c r="J294" s="779"/>
      <c r="K294" s="779"/>
      <c r="L294" s="779"/>
      <c r="M294" s="85"/>
    </row>
    <row r="295" spans="1:13" x14ac:dyDescent="0.25">
      <c r="B295" s="73"/>
      <c r="M295" s="74"/>
    </row>
    <row r="296" spans="1:13" x14ac:dyDescent="0.25">
      <c r="B296" s="73"/>
      <c r="M296" s="74"/>
    </row>
    <row r="297" spans="1:13" x14ac:dyDescent="0.25">
      <c r="B297" s="73"/>
      <c r="M297" s="74"/>
    </row>
    <row r="298" spans="1:13" x14ac:dyDescent="0.25">
      <c r="B298" s="73"/>
      <c r="M298" s="74"/>
    </row>
    <row r="299" spans="1:13" x14ac:dyDescent="0.25">
      <c r="B299" s="73"/>
      <c r="M299" s="74"/>
    </row>
    <row r="300" spans="1:13" x14ac:dyDescent="0.25">
      <c r="B300" s="73"/>
      <c r="M300" s="74"/>
    </row>
    <row r="301" spans="1:13" x14ac:dyDescent="0.25">
      <c r="B301" s="73"/>
      <c r="M301" s="74"/>
    </row>
    <row r="302" spans="1:13" x14ac:dyDescent="0.25">
      <c r="B302" s="73"/>
      <c r="M302" s="74"/>
    </row>
    <row r="303" spans="1:13" x14ac:dyDescent="0.25">
      <c r="B303" s="73"/>
      <c r="M303" s="74"/>
    </row>
    <row r="304" spans="1:13" x14ac:dyDescent="0.25">
      <c r="B304" s="86"/>
      <c r="C304" s="87"/>
      <c r="D304" s="87"/>
      <c r="E304" s="88"/>
      <c r="F304" s="87"/>
      <c r="G304" s="87"/>
      <c r="H304" s="87"/>
      <c r="I304" s="87"/>
      <c r="J304" s="87"/>
      <c r="K304" s="87"/>
      <c r="L304" s="87"/>
      <c r="M304" s="89"/>
    </row>
  </sheetData>
  <mergeCells count="379">
    <mergeCell ref="C293:C294"/>
    <mergeCell ref="D293:G294"/>
    <mergeCell ref="H293:H294"/>
    <mergeCell ref="I293:L294"/>
    <mergeCell ref="C285:C286"/>
    <mergeCell ref="D285:G286"/>
    <mergeCell ref="H285:H286"/>
    <mergeCell ref="I285:L286"/>
    <mergeCell ref="C289:C290"/>
    <mergeCell ref="D289:G290"/>
    <mergeCell ref="H289:H290"/>
    <mergeCell ref="I289:L290"/>
    <mergeCell ref="C281:C282"/>
    <mergeCell ref="D281:G282"/>
    <mergeCell ref="H281:H282"/>
    <mergeCell ref="I281:L282"/>
    <mergeCell ref="C283:C284"/>
    <mergeCell ref="D283:G284"/>
    <mergeCell ref="H283:H284"/>
    <mergeCell ref="I283:L284"/>
    <mergeCell ref="C275:C276"/>
    <mergeCell ref="D275:G276"/>
    <mergeCell ref="H275:H276"/>
    <mergeCell ref="I275:L276"/>
    <mergeCell ref="C277:C278"/>
    <mergeCell ref="D277:G278"/>
    <mergeCell ref="H277:H278"/>
    <mergeCell ref="I277:L278"/>
    <mergeCell ref="C268:C269"/>
    <mergeCell ref="D268:G269"/>
    <mergeCell ref="H268:H269"/>
    <mergeCell ref="I268:L269"/>
    <mergeCell ref="D272:G272"/>
    <mergeCell ref="I272:L272"/>
    <mergeCell ref="C263:C264"/>
    <mergeCell ref="D263:G264"/>
    <mergeCell ref="H263:H264"/>
    <mergeCell ref="I263:L264"/>
    <mergeCell ref="D267:G267"/>
    <mergeCell ref="I267:L267"/>
    <mergeCell ref="C258:C259"/>
    <mergeCell ref="D258:G259"/>
    <mergeCell ref="H258:H259"/>
    <mergeCell ref="I258:L259"/>
    <mergeCell ref="D262:G262"/>
    <mergeCell ref="I262:L262"/>
    <mergeCell ref="C255:C256"/>
    <mergeCell ref="D255:G256"/>
    <mergeCell ref="H255:H256"/>
    <mergeCell ref="I255:L256"/>
    <mergeCell ref="D257:G257"/>
    <mergeCell ref="I257:L257"/>
    <mergeCell ref="C247:C248"/>
    <mergeCell ref="D247:G248"/>
    <mergeCell ref="H247:H248"/>
    <mergeCell ref="I247:L248"/>
    <mergeCell ref="C251:C252"/>
    <mergeCell ref="D251:G252"/>
    <mergeCell ref="H251:H252"/>
    <mergeCell ref="I251:L252"/>
    <mergeCell ref="C239:C240"/>
    <mergeCell ref="D239:G240"/>
    <mergeCell ref="H239:H240"/>
    <mergeCell ref="I239:L240"/>
    <mergeCell ref="C243:C244"/>
    <mergeCell ref="D243:G244"/>
    <mergeCell ref="H243:H244"/>
    <mergeCell ref="I243:L244"/>
    <mergeCell ref="D229:G229"/>
    <mergeCell ref="I229:L229"/>
    <mergeCell ref="D232:G232"/>
    <mergeCell ref="I232:L232"/>
    <mergeCell ref="C235:C236"/>
    <mergeCell ref="D235:G236"/>
    <mergeCell ref="H235:H236"/>
    <mergeCell ref="I235:L236"/>
    <mergeCell ref="C224:C225"/>
    <mergeCell ref="D224:G225"/>
    <mergeCell ref="H224:H225"/>
    <mergeCell ref="I224:L225"/>
    <mergeCell ref="D228:G228"/>
    <mergeCell ref="I228:L228"/>
    <mergeCell ref="D218:G218"/>
    <mergeCell ref="I218:L218"/>
    <mergeCell ref="D221:G221"/>
    <mergeCell ref="I221:L221"/>
    <mergeCell ref="C222:C223"/>
    <mergeCell ref="D222:G223"/>
    <mergeCell ref="H222:H223"/>
    <mergeCell ref="I222:L223"/>
    <mergeCell ref="C215:C216"/>
    <mergeCell ref="D215:G216"/>
    <mergeCell ref="H215:H216"/>
    <mergeCell ref="I215:L215"/>
    <mergeCell ref="I216:L216"/>
    <mergeCell ref="D217:G217"/>
    <mergeCell ref="I217:L217"/>
    <mergeCell ref="D211:G211"/>
    <mergeCell ref="I211:L211"/>
    <mergeCell ref="I212:L212"/>
    <mergeCell ref="C213:C214"/>
    <mergeCell ref="D213:G214"/>
    <mergeCell ref="H213:H214"/>
    <mergeCell ref="I213:L213"/>
    <mergeCell ref="I214:L214"/>
    <mergeCell ref="D207:G207"/>
    <mergeCell ref="I207:L207"/>
    <mergeCell ref="D208:G208"/>
    <mergeCell ref="I208:L208"/>
    <mergeCell ref="C209:C210"/>
    <mergeCell ref="D209:G210"/>
    <mergeCell ref="H209:H210"/>
    <mergeCell ref="I209:L209"/>
    <mergeCell ref="I210:L210"/>
    <mergeCell ref="D200:G200"/>
    <mergeCell ref="I200:L200"/>
    <mergeCell ref="D203:G203"/>
    <mergeCell ref="I203:L203"/>
    <mergeCell ref="D206:G206"/>
    <mergeCell ref="I206:L206"/>
    <mergeCell ref="D193:G193"/>
    <mergeCell ref="I193:L193"/>
    <mergeCell ref="C194:C199"/>
    <mergeCell ref="D194:G199"/>
    <mergeCell ref="H194:H199"/>
    <mergeCell ref="I194:L199"/>
    <mergeCell ref="C185:C186"/>
    <mergeCell ref="D185:G186"/>
    <mergeCell ref="H185:H186"/>
    <mergeCell ref="I185:L186"/>
    <mergeCell ref="C187:C188"/>
    <mergeCell ref="D187:G188"/>
    <mergeCell ref="H187:H188"/>
    <mergeCell ref="I187:L188"/>
    <mergeCell ref="D178:G178"/>
    <mergeCell ref="I178:L178"/>
    <mergeCell ref="D179:G179"/>
    <mergeCell ref="I179:L179"/>
    <mergeCell ref="D182:G182"/>
    <mergeCell ref="I182:L182"/>
    <mergeCell ref="D175:G175"/>
    <mergeCell ref="I175:L175"/>
    <mergeCell ref="D176:G176"/>
    <mergeCell ref="I176:L176"/>
    <mergeCell ref="D177:G177"/>
    <mergeCell ref="I177:L177"/>
    <mergeCell ref="D169:G169"/>
    <mergeCell ref="I169:L169"/>
    <mergeCell ref="D170:G170"/>
    <mergeCell ref="I170:L170"/>
    <mergeCell ref="C171:C172"/>
    <mergeCell ref="D171:G172"/>
    <mergeCell ref="H171:H172"/>
    <mergeCell ref="I171:L172"/>
    <mergeCell ref="D166:G166"/>
    <mergeCell ref="I166:L166"/>
    <mergeCell ref="D167:G167"/>
    <mergeCell ref="I167:L167"/>
    <mergeCell ref="D168:G168"/>
    <mergeCell ref="I168:L168"/>
    <mergeCell ref="C161:C162"/>
    <mergeCell ref="D161:G162"/>
    <mergeCell ref="H161:H162"/>
    <mergeCell ref="I161:L162"/>
    <mergeCell ref="D165:G165"/>
    <mergeCell ref="I165:L165"/>
    <mergeCell ref="C158:C159"/>
    <mergeCell ref="D158:G159"/>
    <mergeCell ref="H158:H159"/>
    <mergeCell ref="I158:L159"/>
    <mergeCell ref="D160:G160"/>
    <mergeCell ref="I160:L160"/>
    <mergeCell ref="D153:G153"/>
    <mergeCell ref="I153:L153"/>
    <mergeCell ref="C156:C157"/>
    <mergeCell ref="D156:G157"/>
    <mergeCell ref="H156:H157"/>
    <mergeCell ref="I156:L157"/>
    <mergeCell ref="C150:C151"/>
    <mergeCell ref="D150:G151"/>
    <mergeCell ref="H150:H151"/>
    <mergeCell ref="I150:L151"/>
    <mergeCell ref="D152:G152"/>
    <mergeCell ref="I152:L152"/>
    <mergeCell ref="D147:G147"/>
    <mergeCell ref="I147:L147"/>
    <mergeCell ref="C148:C149"/>
    <mergeCell ref="D148:G149"/>
    <mergeCell ref="H148:H149"/>
    <mergeCell ref="I148:L149"/>
    <mergeCell ref="D142:G142"/>
    <mergeCell ref="I142:L142"/>
    <mergeCell ref="C143:C144"/>
    <mergeCell ref="D143:G144"/>
    <mergeCell ref="H143:H144"/>
    <mergeCell ref="I143:L143"/>
    <mergeCell ref="I144:L144"/>
    <mergeCell ref="D139:G139"/>
    <mergeCell ref="I139:L139"/>
    <mergeCell ref="D140:G140"/>
    <mergeCell ref="I140:L140"/>
    <mergeCell ref="D141:G141"/>
    <mergeCell ref="I141:L141"/>
    <mergeCell ref="D134:G134"/>
    <mergeCell ref="I134:L134"/>
    <mergeCell ref="D135:G135"/>
    <mergeCell ref="I135:L135"/>
    <mergeCell ref="D136:G136"/>
    <mergeCell ref="I136:L136"/>
    <mergeCell ref="D124:G124"/>
    <mergeCell ref="I124:L124"/>
    <mergeCell ref="C127:C128"/>
    <mergeCell ref="D127:G128"/>
    <mergeCell ref="H127:H128"/>
    <mergeCell ref="I127:L128"/>
    <mergeCell ref="D118:G118"/>
    <mergeCell ref="I118:L118"/>
    <mergeCell ref="D121:G121"/>
    <mergeCell ref="I121:L121"/>
    <mergeCell ref="C122:C123"/>
    <mergeCell ref="D122:G123"/>
    <mergeCell ref="H122:H123"/>
    <mergeCell ref="I122:L123"/>
    <mergeCell ref="D111:G111"/>
    <mergeCell ref="I111:L111"/>
    <mergeCell ref="D114:G114"/>
    <mergeCell ref="I114:L114"/>
    <mergeCell ref="D115:G115"/>
    <mergeCell ref="I115:L115"/>
    <mergeCell ref="D105:G105"/>
    <mergeCell ref="I105:L105"/>
    <mergeCell ref="D106:G106"/>
    <mergeCell ref="I106:L106"/>
    <mergeCell ref="C109:C110"/>
    <mergeCell ref="D109:G110"/>
    <mergeCell ref="H109:H110"/>
    <mergeCell ref="I109:L110"/>
    <mergeCell ref="D102:G102"/>
    <mergeCell ref="I102:L102"/>
    <mergeCell ref="C103:C104"/>
    <mergeCell ref="D103:G104"/>
    <mergeCell ref="H103:H104"/>
    <mergeCell ref="I103:L104"/>
    <mergeCell ref="D94:G94"/>
    <mergeCell ref="I94:L94"/>
    <mergeCell ref="D95:G95"/>
    <mergeCell ref="I95:L95"/>
    <mergeCell ref="D96:G96"/>
    <mergeCell ref="I96:L96"/>
    <mergeCell ref="D91:G91"/>
    <mergeCell ref="I91:L91"/>
    <mergeCell ref="D92:G92"/>
    <mergeCell ref="I92:L92"/>
    <mergeCell ref="D93:G93"/>
    <mergeCell ref="I93:L93"/>
    <mergeCell ref="D88:G88"/>
    <mergeCell ref="I88:L88"/>
    <mergeCell ref="D89:G89"/>
    <mergeCell ref="I89:L89"/>
    <mergeCell ref="D90:G90"/>
    <mergeCell ref="I90:L90"/>
    <mergeCell ref="D85:G85"/>
    <mergeCell ref="I85:L85"/>
    <mergeCell ref="D86:G86"/>
    <mergeCell ref="I86:L86"/>
    <mergeCell ref="D87:G87"/>
    <mergeCell ref="I87:L87"/>
    <mergeCell ref="D80:G80"/>
    <mergeCell ref="I80:L80"/>
    <mergeCell ref="D81:G81"/>
    <mergeCell ref="I81:L81"/>
    <mergeCell ref="D82:G82"/>
    <mergeCell ref="I82:L82"/>
    <mergeCell ref="D75:G75"/>
    <mergeCell ref="I75:L75"/>
    <mergeCell ref="D78:G78"/>
    <mergeCell ref="I78:L78"/>
    <mergeCell ref="D79:G79"/>
    <mergeCell ref="I79:L79"/>
    <mergeCell ref="D72:G72"/>
    <mergeCell ref="I72:L72"/>
    <mergeCell ref="D73:G73"/>
    <mergeCell ref="I73:L73"/>
    <mergeCell ref="D74:G74"/>
    <mergeCell ref="I74:L74"/>
    <mergeCell ref="D69:G69"/>
    <mergeCell ref="I69:L69"/>
    <mergeCell ref="D70:G70"/>
    <mergeCell ref="I70:L70"/>
    <mergeCell ref="D71:G71"/>
    <mergeCell ref="I71:L71"/>
    <mergeCell ref="D66:G66"/>
    <mergeCell ref="I66:L66"/>
    <mergeCell ref="D67:G67"/>
    <mergeCell ref="I67:L67"/>
    <mergeCell ref="D68:G68"/>
    <mergeCell ref="I68:L68"/>
    <mergeCell ref="C62:C63"/>
    <mergeCell ref="D62:G63"/>
    <mergeCell ref="H62:H63"/>
    <mergeCell ref="I62:L63"/>
    <mergeCell ref="C64:C65"/>
    <mergeCell ref="D64:G65"/>
    <mergeCell ref="H64:H65"/>
    <mergeCell ref="I64:L65"/>
    <mergeCell ref="C59:C60"/>
    <mergeCell ref="D59:G60"/>
    <mergeCell ref="H59:H60"/>
    <mergeCell ref="I59:L60"/>
    <mergeCell ref="D61:G61"/>
    <mergeCell ref="I61:L61"/>
    <mergeCell ref="C56:C57"/>
    <mergeCell ref="D56:G57"/>
    <mergeCell ref="H56:H57"/>
    <mergeCell ref="I56:L57"/>
    <mergeCell ref="D58:G58"/>
    <mergeCell ref="I58:L58"/>
    <mergeCell ref="C53:C54"/>
    <mergeCell ref="D53:G54"/>
    <mergeCell ref="H53:H54"/>
    <mergeCell ref="I53:L54"/>
    <mergeCell ref="D55:G55"/>
    <mergeCell ref="I55:L55"/>
    <mergeCell ref="C49:C50"/>
    <mergeCell ref="D49:G50"/>
    <mergeCell ref="H49:H50"/>
    <mergeCell ref="I49:L50"/>
    <mergeCell ref="C51:C52"/>
    <mergeCell ref="D51:G52"/>
    <mergeCell ref="H51:H52"/>
    <mergeCell ref="I51:L52"/>
    <mergeCell ref="D44:G44"/>
    <mergeCell ref="I44:L44"/>
    <mergeCell ref="D47:G47"/>
    <mergeCell ref="I47:L47"/>
    <mergeCell ref="D48:G48"/>
    <mergeCell ref="I48:L48"/>
    <mergeCell ref="D39:G39"/>
    <mergeCell ref="I39:L39"/>
    <mergeCell ref="D40:G40"/>
    <mergeCell ref="I40:L40"/>
    <mergeCell ref="D43:G43"/>
    <mergeCell ref="I43:L43"/>
    <mergeCell ref="D34:G34"/>
    <mergeCell ref="I34:L34"/>
    <mergeCell ref="D35:G35"/>
    <mergeCell ref="I35:L35"/>
    <mergeCell ref="D36:G36"/>
    <mergeCell ref="I36:L36"/>
    <mergeCell ref="D30:G30"/>
    <mergeCell ref="I30:L30"/>
    <mergeCell ref="D31:G31"/>
    <mergeCell ref="I31:L31"/>
    <mergeCell ref="C32:C33"/>
    <mergeCell ref="D32:G33"/>
    <mergeCell ref="H32:H33"/>
    <mergeCell ref="I32:L33"/>
    <mergeCell ref="D19:G19"/>
    <mergeCell ref="I19:L19"/>
    <mergeCell ref="C20:C29"/>
    <mergeCell ref="D20:G29"/>
    <mergeCell ref="H20:H29"/>
    <mergeCell ref="I20:L21"/>
    <mergeCell ref="I22:L23"/>
    <mergeCell ref="I24:L25"/>
    <mergeCell ref="I26:L27"/>
    <mergeCell ref="I28:L29"/>
    <mergeCell ref="D16:G16"/>
    <mergeCell ref="I16:L16"/>
    <mergeCell ref="C17:C18"/>
    <mergeCell ref="D17:G18"/>
    <mergeCell ref="H17:H18"/>
    <mergeCell ref="I17:L18"/>
    <mergeCell ref="D13:G13"/>
    <mergeCell ref="I13:L13"/>
    <mergeCell ref="D14:G14"/>
    <mergeCell ref="I14:L14"/>
    <mergeCell ref="D15:G15"/>
    <mergeCell ref="I15:L15"/>
  </mergeCells>
  <hyperlinks>
    <hyperlink ref="I14" r:id="rId1" xr:uid="{1876791C-F52B-4D35-A79E-F1D8979C4690}"/>
  </hyperlinks>
  <pageMargins left="0.25" right="0.25" top="0.75" bottom="0.75" header="0.3" footer="0.3"/>
  <pageSetup paperSize="9" orientation="landscape" r:id="rId2"/>
  <drawing r:id="rId3"/>
</worksheet>
</file>

<file path=customXML/item.xml>��< ? x m l   v e r s i o n = " 1 . 0 "   e n c o d i n g = " u t f - 1 6 " ? >  
 < p r o p e r t i e s   x m l n s = " h t t p : / / w w w . i m a n a g e . c o m / w o r k / x m l s c h e m a " >  
     < d o c u m e n t i d > A U - L i v e ! 1 1 4 5 4 4 8 8 . 3 < / d o c u m e n t i d >  
     < s e n d e r i d > A M B E R . T A T T E R S A L L < / s e n d e r i d >  
     < s e n d e r e m a i l > A M B E R . T A T T E R S A L L @ C R O M W E L L . C O M . A U < / s e n d e r e m a i l >  
     < l a s t m o d i f i e d > 2 0 2 2 - 0 4 - 2 1 T 1 3 : 4 3 : 4 4 . 0 0 0 0 0 0 0 + 1 0 : 0 0 < / l a s t m o d i f i e d >  
     < d a t a b a s e > A U - L i v e 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Pre-Assurance</vt:lpstr>
      <vt:lpstr>Data Owners</vt:lpstr>
      <vt:lpstr>Governance</vt:lpstr>
      <vt:lpstr>GRI Ref</vt:lpstr>
      <vt:lpstr>Stakeholder</vt:lpstr>
      <vt:lpstr>Index</vt:lpstr>
      <vt:lpstr>GRI 2021</vt:lpstr>
      <vt:lpstr>TCFD</vt:lpstr>
      <vt:lpstr>GRI Index</vt:lpstr>
      <vt:lpstr>Employees</vt:lpstr>
      <vt:lpstr>Diversity &amp; Inclusion</vt:lpstr>
      <vt:lpstr>Stakeholder Engagement</vt:lpstr>
      <vt:lpstr>Economic Performance</vt:lpstr>
      <vt:lpstr>AU Building Attributes</vt:lpstr>
      <vt:lpstr>AU Asset Performance</vt:lpstr>
      <vt:lpstr>FY19 emissions data</vt:lpstr>
      <vt:lpstr>EU Building Attributes</vt:lpstr>
      <vt:lpstr>EU Asset Performance</vt:lpstr>
      <vt:lpstr>Materiality</vt:lpstr>
      <vt:lpstr>Explanatory Notes</vt:lpstr>
      <vt:lpstr>FY19 data pack</vt:lpstr>
      <vt:lpstr>ORG</vt:lpstr>
      <vt:lpstr>GOV 3</vt:lpstr>
      <vt:lpstr>STA 1</vt:lpstr>
      <vt:lpstr>PEO 1</vt:lpstr>
      <vt:lpstr>PEO 2</vt:lpstr>
      <vt:lpstr>PEO 4</vt:lpstr>
      <vt:lpstr>PEO 6</vt:lpstr>
      <vt:lpstr>ENV 1</vt:lpstr>
      <vt:lpstr>ENV 2</vt:lpstr>
      <vt:lpstr>Template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 Johnstone</dc:creator>
  <cp:lastModifiedBy>Amber Tattersall</cp:lastModifiedBy>
  <cp:lastPrinted>2020-09-25T03:09:20Z</cp:lastPrinted>
  <dcterms:created xsi:type="dcterms:W3CDTF">2020-04-23T05:35:46Z</dcterms:created>
  <dcterms:modified xsi:type="dcterms:W3CDTF">2022-04-21T03:43:44Z</dcterms:modified>
  <cp:contentStatus/>
</cp:coreProperties>
</file>